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dr\Trone de fer\"/>
    </mc:Choice>
  </mc:AlternateContent>
  <xr:revisionPtr revIDLastSave="0" documentId="13_ncr:1_{B7565657-022E-4BBA-BF55-EC7BFDE8FFDF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Fiche 1 sur 2" sheetId="1" r:id="rId1"/>
    <sheet name="Fiche 2 sur 2" sheetId="2" r:id="rId2"/>
    <sheet name="Liste" sheetId="3" r:id="rId3"/>
  </sheets>
  <definedNames>
    <definedName name="_1_">Liste!#REF!</definedName>
    <definedName name="_2_">Liste!#REF!</definedName>
    <definedName name="_3_">Liste!#REF!</definedName>
    <definedName name="_4_">Liste!#REF!</definedName>
    <definedName name="_5_">Liste!#REF!</definedName>
    <definedName name="_6_">Liste!#REF!</definedName>
    <definedName name="_7_">Liste!#REF!</definedName>
    <definedName name="_8_">Liste!#REF!</definedName>
    <definedName name="Armure">Liste!$A$13:$A$27</definedName>
    <definedName name="Compétence">Liste!$A$3:$A$10</definedName>
    <definedName name="Emcombrement_Armure">Liste!$D$13:$D$27</definedName>
    <definedName name="Malus_Armure">Liste!$C$13:$C$27</definedName>
    <definedName name="Valeur_Armure">Liste!$B$13:$B$27</definedName>
  </definedNames>
  <calcPr calcId="17902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0" i="3" l="1"/>
  <c r="F260" i="3"/>
  <c r="D260" i="3"/>
  <c r="G259" i="3"/>
  <c r="F259" i="3"/>
  <c r="D259" i="3"/>
  <c r="G258" i="3"/>
  <c r="F258" i="3"/>
  <c r="D258" i="3"/>
  <c r="G257" i="3"/>
  <c r="F257" i="3"/>
  <c r="D257" i="3"/>
  <c r="G256" i="3"/>
  <c r="F256" i="3"/>
  <c r="D256" i="3"/>
  <c r="G255" i="3"/>
  <c r="F255" i="3"/>
  <c r="D255" i="3"/>
  <c r="G254" i="3"/>
  <c r="F254" i="3"/>
  <c r="D254" i="3"/>
  <c r="G253" i="3"/>
  <c r="F253" i="3"/>
  <c r="D253" i="3"/>
  <c r="G252" i="3"/>
  <c r="F252" i="3"/>
  <c r="D252" i="3"/>
  <c r="G251" i="3"/>
  <c r="F251" i="3"/>
  <c r="D251" i="3"/>
  <c r="G250" i="3"/>
  <c r="F250" i="3"/>
  <c r="D250" i="3"/>
  <c r="G249" i="3"/>
  <c r="F249" i="3"/>
  <c r="D249" i="3"/>
  <c r="G248" i="3"/>
  <c r="F248" i="3"/>
  <c r="D248" i="3"/>
  <c r="G247" i="3"/>
  <c r="F247" i="3"/>
  <c r="D247" i="3"/>
  <c r="G246" i="3"/>
  <c r="F246" i="3"/>
  <c r="D246" i="3"/>
  <c r="G245" i="3"/>
  <c r="F245" i="3"/>
  <c r="D245" i="3"/>
  <c r="G244" i="3"/>
  <c r="F244" i="3"/>
  <c r="D244" i="3"/>
  <c r="G243" i="3"/>
  <c r="F243" i="3"/>
  <c r="D243" i="3"/>
  <c r="G242" i="3"/>
  <c r="F242" i="3"/>
  <c r="D242" i="3"/>
  <c r="G241" i="3"/>
  <c r="F241" i="3"/>
  <c r="D241" i="3"/>
  <c r="G240" i="3"/>
  <c r="F240" i="3"/>
  <c r="D240" i="3"/>
  <c r="G239" i="3"/>
  <c r="F239" i="3"/>
  <c r="D239" i="3"/>
  <c r="G238" i="3"/>
  <c r="F238" i="3"/>
  <c r="D238" i="3"/>
  <c r="G237" i="3"/>
  <c r="F237" i="3"/>
  <c r="D237" i="3"/>
  <c r="G236" i="3"/>
  <c r="F236" i="3"/>
  <c r="D236" i="3"/>
  <c r="G235" i="3"/>
  <c r="F235" i="3"/>
  <c r="D235" i="3"/>
  <c r="G234" i="3"/>
  <c r="F234" i="3"/>
  <c r="D234" i="3"/>
  <c r="G233" i="3"/>
  <c r="F233" i="3"/>
  <c r="D233" i="3"/>
  <c r="G232" i="3"/>
  <c r="F232" i="3"/>
  <c r="D232" i="3"/>
  <c r="G231" i="3"/>
  <c r="F231" i="3"/>
  <c r="D231" i="3"/>
  <c r="G230" i="3"/>
  <c r="F230" i="3"/>
  <c r="D230" i="3"/>
  <c r="G229" i="3"/>
  <c r="F229" i="3"/>
  <c r="D229" i="3"/>
  <c r="G228" i="3"/>
  <c r="F228" i="3"/>
  <c r="D228" i="3"/>
  <c r="G227" i="3"/>
  <c r="F227" i="3"/>
  <c r="D227" i="3"/>
  <c r="G226" i="3"/>
  <c r="F226" i="3"/>
  <c r="D226" i="3"/>
  <c r="G225" i="3"/>
  <c r="F225" i="3"/>
  <c r="D225" i="3"/>
  <c r="G224" i="3"/>
  <c r="F224" i="3"/>
  <c r="D224" i="3"/>
  <c r="G223" i="3"/>
  <c r="F223" i="3"/>
  <c r="D223" i="3"/>
  <c r="G222" i="3"/>
  <c r="F222" i="3"/>
  <c r="D222" i="3"/>
  <c r="G221" i="3"/>
  <c r="F221" i="3"/>
  <c r="D221" i="3"/>
  <c r="G220" i="3"/>
  <c r="F220" i="3"/>
  <c r="D220" i="3"/>
  <c r="G219" i="3"/>
  <c r="F219" i="3"/>
  <c r="D219" i="3"/>
  <c r="G218" i="3"/>
  <c r="F218" i="3"/>
  <c r="D218" i="3"/>
  <c r="G217" i="3"/>
  <c r="F217" i="3"/>
  <c r="D217" i="3"/>
  <c r="G216" i="3"/>
  <c r="F216" i="3"/>
  <c r="D216" i="3"/>
  <c r="G215" i="3"/>
  <c r="F215" i="3"/>
  <c r="D215" i="3"/>
  <c r="G214" i="3"/>
  <c r="F214" i="3"/>
  <c r="D214" i="3"/>
  <c r="G213" i="3"/>
  <c r="F213" i="3"/>
  <c r="D213" i="3"/>
  <c r="G212" i="3"/>
  <c r="F212" i="3"/>
  <c r="D212" i="3"/>
  <c r="G211" i="3"/>
  <c r="F211" i="3"/>
  <c r="D211" i="3"/>
  <c r="G210" i="3"/>
  <c r="F210" i="3"/>
  <c r="D210" i="3"/>
  <c r="G209" i="3"/>
  <c r="F209" i="3"/>
  <c r="D209" i="3"/>
  <c r="G208" i="3"/>
  <c r="F208" i="3"/>
  <c r="D208" i="3"/>
  <c r="G207" i="3"/>
  <c r="F207" i="3"/>
  <c r="D207" i="3"/>
  <c r="G206" i="3"/>
  <c r="F206" i="3"/>
  <c r="D206" i="3"/>
  <c r="G205" i="3"/>
  <c r="F205" i="3"/>
  <c r="D205" i="3"/>
  <c r="G204" i="3"/>
  <c r="F204" i="3"/>
  <c r="D204" i="3"/>
  <c r="G203" i="3"/>
  <c r="F203" i="3"/>
  <c r="D203" i="3"/>
  <c r="G202" i="3"/>
  <c r="F202" i="3"/>
  <c r="D202" i="3"/>
  <c r="G201" i="3"/>
  <c r="F201" i="3"/>
  <c r="D201" i="3"/>
  <c r="G200" i="3"/>
  <c r="F200" i="3"/>
  <c r="D200" i="3"/>
  <c r="G199" i="3"/>
  <c r="F199" i="3"/>
  <c r="D199" i="3"/>
  <c r="G198" i="3"/>
  <c r="F198" i="3"/>
  <c r="D198" i="3"/>
  <c r="G197" i="3"/>
  <c r="F197" i="3"/>
  <c r="D197" i="3"/>
  <c r="G196" i="3"/>
  <c r="F196" i="3"/>
  <c r="D196" i="3"/>
  <c r="G195" i="3"/>
  <c r="F195" i="3"/>
  <c r="D195" i="3"/>
  <c r="G194" i="3"/>
  <c r="F194" i="3"/>
  <c r="D194" i="3"/>
  <c r="G193" i="3"/>
  <c r="F193" i="3"/>
  <c r="D193" i="3"/>
  <c r="G192" i="3"/>
  <c r="F192" i="3"/>
  <c r="D192" i="3"/>
  <c r="G191" i="3"/>
  <c r="F191" i="3"/>
  <c r="D191" i="3"/>
  <c r="G190" i="3"/>
  <c r="F190" i="3"/>
  <c r="D190" i="3"/>
  <c r="G189" i="3"/>
  <c r="F189" i="3"/>
  <c r="D189" i="3"/>
  <c r="G188" i="3"/>
  <c r="F188" i="3"/>
  <c r="D188" i="3"/>
  <c r="G187" i="3"/>
  <c r="F187" i="3"/>
  <c r="D187" i="3"/>
  <c r="G186" i="3"/>
  <c r="F186" i="3"/>
  <c r="D186" i="3"/>
  <c r="G185" i="3"/>
  <c r="F185" i="3"/>
  <c r="D185" i="3"/>
  <c r="G184" i="3"/>
  <c r="F184" i="3"/>
  <c r="D184" i="3"/>
  <c r="G183" i="3"/>
  <c r="F183" i="3"/>
  <c r="D183" i="3"/>
  <c r="G182" i="3"/>
  <c r="F182" i="3"/>
  <c r="D182" i="3"/>
  <c r="G181" i="3"/>
  <c r="F181" i="3"/>
  <c r="D181" i="3"/>
  <c r="G180" i="3"/>
  <c r="F180" i="3"/>
  <c r="D180" i="3"/>
  <c r="G179" i="3"/>
  <c r="F179" i="3"/>
  <c r="D179" i="3"/>
  <c r="G178" i="3"/>
  <c r="F178" i="3"/>
  <c r="D178" i="3"/>
  <c r="G177" i="3"/>
  <c r="F177" i="3"/>
  <c r="D177" i="3"/>
  <c r="G176" i="3"/>
  <c r="F176" i="3"/>
  <c r="D176" i="3"/>
  <c r="G175" i="3"/>
  <c r="F175" i="3"/>
  <c r="D175" i="3"/>
  <c r="G174" i="3"/>
  <c r="F174" i="3"/>
  <c r="D174" i="3"/>
  <c r="G173" i="3"/>
  <c r="F173" i="3"/>
  <c r="D173" i="3"/>
  <c r="G172" i="3"/>
  <c r="F172" i="3"/>
  <c r="D172" i="3"/>
  <c r="G171" i="3"/>
  <c r="F171" i="3"/>
  <c r="D171" i="3"/>
  <c r="G170" i="3"/>
  <c r="F170" i="3"/>
  <c r="D170" i="3"/>
  <c r="G169" i="3"/>
  <c r="F169" i="3"/>
  <c r="D169" i="3"/>
  <c r="G168" i="3"/>
  <c r="F168" i="3"/>
  <c r="D168" i="3"/>
  <c r="G167" i="3"/>
  <c r="F167" i="3"/>
  <c r="D167" i="3"/>
  <c r="G166" i="3"/>
  <c r="F166" i="3"/>
  <c r="D166" i="3"/>
  <c r="G165" i="3"/>
  <c r="F165" i="3"/>
  <c r="G164" i="3"/>
  <c r="F164" i="3"/>
  <c r="G163" i="3"/>
  <c r="F163" i="3"/>
  <c r="G162" i="3"/>
  <c r="F162" i="3"/>
  <c r="G161" i="3"/>
  <c r="F161" i="3"/>
  <c r="D161" i="3"/>
  <c r="G160" i="3"/>
  <c r="F160" i="3"/>
  <c r="D160" i="3"/>
  <c r="G159" i="3"/>
  <c r="F159" i="3"/>
  <c r="D159" i="3"/>
  <c r="G158" i="3"/>
  <c r="F158" i="3"/>
  <c r="D158" i="3"/>
  <c r="G157" i="3"/>
  <c r="F157" i="3"/>
  <c r="D157" i="3"/>
  <c r="G156" i="3"/>
  <c r="F156" i="3"/>
  <c r="D156" i="3"/>
  <c r="G155" i="3"/>
  <c r="F155" i="3"/>
  <c r="D155" i="3"/>
  <c r="G154" i="3"/>
  <c r="F154" i="3"/>
  <c r="D154" i="3"/>
  <c r="G153" i="3"/>
  <c r="F153" i="3"/>
  <c r="D153" i="3"/>
  <c r="G152" i="3"/>
  <c r="F152" i="3"/>
  <c r="D152" i="3"/>
  <c r="G151" i="3"/>
  <c r="F151" i="3"/>
  <c r="D151" i="3"/>
  <c r="G150" i="3"/>
  <c r="F150" i="3"/>
  <c r="D150" i="3"/>
  <c r="G149" i="3"/>
  <c r="F149" i="3"/>
  <c r="D149" i="3"/>
  <c r="G148" i="3"/>
  <c r="F148" i="3"/>
  <c r="D148" i="3"/>
  <c r="G147" i="3"/>
  <c r="F147" i="3"/>
  <c r="D147" i="3"/>
  <c r="G146" i="3"/>
  <c r="F146" i="3"/>
  <c r="D146" i="3"/>
  <c r="G145" i="3"/>
  <c r="F145" i="3"/>
  <c r="D145" i="3"/>
  <c r="G144" i="3"/>
  <c r="F144" i="3"/>
  <c r="D144" i="3"/>
  <c r="G143" i="3"/>
  <c r="F143" i="3"/>
  <c r="D143" i="3"/>
  <c r="G142" i="3"/>
  <c r="F142" i="3"/>
  <c r="D142" i="3"/>
  <c r="G141" i="3"/>
  <c r="F141" i="3"/>
  <c r="D141" i="3"/>
  <c r="G140" i="3"/>
  <c r="F140" i="3"/>
  <c r="D140" i="3"/>
  <c r="G139" i="3"/>
  <c r="F139" i="3"/>
  <c r="D139" i="3"/>
  <c r="G138" i="3"/>
  <c r="F138" i="3"/>
  <c r="D138" i="3"/>
  <c r="G137" i="3"/>
  <c r="F137" i="3"/>
  <c r="D137" i="3"/>
  <c r="G136" i="3"/>
  <c r="F136" i="3"/>
  <c r="D136" i="3"/>
  <c r="G135" i="3"/>
  <c r="F135" i="3"/>
  <c r="D135" i="3"/>
  <c r="G134" i="3"/>
  <c r="F134" i="3"/>
  <c r="D134" i="3"/>
  <c r="G133" i="3"/>
  <c r="F133" i="3"/>
  <c r="D133" i="3"/>
  <c r="G132" i="3"/>
  <c r="F132" i="3"/>
  <c r="D132" i="3"/>
  <c r="G131" i="3"/>
  <c r="F131" i="3"/>
  <c r="D131" i="3"/>
  <c r="G130" i="3"/>
  <c r="F130" i="3"/>
  <c r="D130" i="3"/>
  <c r="G129" i="3"/>
  <c r="F129" i="3"/>
  <c r="D129" i="3"/>
  <c r="G128" i="3"/>
  <c r="F128" i="3"/>
  <c r="D128" i="3"/>
  <c r="G127" i="3"/>
  <c r="F127" i="3"/>
  <c r="D127" i="3"/>
  <c r="G126" i="3"/>
  <c r="F126" i="3"/>
  <c r="D126" i="3"/>
  <c r="G125" i="3"/>
  <c r="F125" i="3"/>
  <c r="D125" i="3"/>
  <c r="G124" i="3"/>
  <c r="F124" i="3"/>
  <c r="D124" i="3"/>
  <c r="G123" i="3"/>
  <c r="F123" i="3"/>
  <c r="D123" i="3"/>
  <c r="G122" i="3"/>
  <c r="F122" i="3"/>
  <c r="D122" i="3"/>
  <c r="G121" i="3"/>
  <c r="F121" i="3"/>
  <c r="D121" i="3"/>
  <c r="G120" i="3"/>
  <c r="F120" i="3"/>
  <c r="D120" i="3"/>
  <c r="G119" i="3"/>
  <c r="F119" i="3"/>
  <c r="D119" i="3"/>
  <c r="G118" i="3"/>
  <c r="F118" i="3"/>
  <c r="D118" i="3"/>
  <c r="G117" i="3"/>
  <c r="F117" i="3"/>
  <c r="D117" i="3"/>
  <c r="G116" i="3"/>
  <c r="F116" i="3"/>
  <c r="D116" i="3"/>
  <c r="G115" i="3"/>
  <c r="F115" i="3"/>
  <c r="D115" i="3"/>
  <c r="G114" i="3"/>
  <c r="F114" i="3"/>
  <c r="D114" i="3"/>
  <c r="G113" i="3"/>
  <c r="F113" i="3"/>
  <c r="D113" i="3"/>
  <c r="G112" i="3"/>
  <c r="F112" i="3"/>
  <c r="D112" i="3"/>
  <c r="G111" i="3"/>
  <c r="F111" i="3"/>
  <c r="D111" i="3"/>
  <c r="G110" i="3"/>
  <c r="F110" i="3"/>
  <c r="D110" i="3"/>
  <c r="G109" i="3"/>
  <c r="F109" i="3"/>
  <c r="D109" i="3"/>
  <c r="G108" i="3"/>
  <c r="F108" i="3"/>
  <c r="D108" i="3"/>
  <c r="G107" i="3"/>
  <c r="F107" i="3"/>
  <c r="D107" i="3"/>
  <c r="G106" i="3"/>
  <c r="F106" i="3"/>
  <c r="D106" i="3"/>
  <c r="G105" i="3"/>
  <c r="F105" i="3"/>
  <c r="D105" i="3"/>
  <c r="G104" i="3"/>
  <c r="F104" i="3"/>
  <c r="D104" i="3"/>
  <c r="G103" i="3"/>
  <c r="F103" i="3"/>
  <c r="D103" i="3"/>
  <c r="G102" i="3"/>
  <c r="F102" i="3"/>
  <c r="D102" i="3"/>
  <c r="G101" i="3"/>
  <c r="F101" i="3"/>
  <c r="D101" i="3"/>
  <c r="G100" i="3"/>
  <c r="F100" i="3"/>
  <c r="D100" i="3"/>
  <c r="G99" i="3"/>
  <c r="F99" i="3"/>
  <c r="D99" i="3"/>
  <c r="G98" i="3"/>
  <c r="F98" i="3"/>
  <c r="D98" i="3"/>
  <c r="G97" i="3"/>
  <c r="F97" i="3"/>
  <c r="D97" i="3"/>
  <c r="G96" i="3"/>
  <c r="F96" i="3"/>
  <c r="D96" i="3"/>
  <c r="G95" i="3"/>
  <c r="F95" i="3"/>
  <c r="D95" i="3"/>
  <c r="G94" i="3"/>
  <c r="F94" i="3"/>
  <c r="D94" i="3"/>
  <c r="G93" i="3"/>
  <c r="F93" i="3"/>
  <c r="D93" i="3"/>
  <c r="G92" i="3"/>
  <c r="F92" i="3"/>
  <c r="D92" i="3"/>
  <c r="G91" i="3"/>
  <c r="F91" i="3"/>
  <c r="D91" i="3"/>
  <c r="G90" i="3"/>
  <c r="F90" i="3"/>
  <c r="D90" i="3"/>
  <c r="G89" i="3"/>
  <c r="F89" i="3"/>
  <c r="D89" i="3"/>
  <c r="G88" i="3"/>
  <c r="F88" i="3"/>
  <c r="D88" i="3"/>
  <c r="G87" i="3"/>
  <c r="F87" i="3"/>
  <c r="D87" i="3"/>
  <c r="G86" i="3"/>
  <c r="F86" i="3"/>
  <c r="D86" i="3"/>
  <c r="G85" i="3"/>
  <c r="F85" i="3"/>
  <c r="D85" i="3"/>
  <c r="G84" i="3"/>
  <c r="F84" i="3"/>
  <c r="D84" i="3"/>
  <c r="G83" i="3"/>
  <c r="F83" i="3"/>
  <c r="D83" i="3"/>
  <c r="G82" i="3"/>
  <c r="F82" i="3"/>
  <c r="D82" i="3"/>
  <c r="G81" i="3"/>
  <c r="F81" i="3"/>
  <c r="D81" i="3"/>
  <c r="G80" i="3"/>
  <c r="F80" i="3"/>
  <c r="D80" i="3"/>
  <c r="G79" i="3"/>
  <c r="F79" i="3"/>
  <c r="D79" i="3"/>
  <c r="G78" i="3"/>
  <c r="F78" i="3"/>
  <c r="D78" i="3"/>
  <c r="G77" i="3"/>
  <c r="F77" i="3"/>
  <c r="D77" i="3"/>
  <c r="G76" i="3"/>
  <c r="F76" i="3"/>
  <c r="D76" i="3"/>
  <c r="G75" i="3"/>
  <c r="F75" i="3"/>
  <c r="D75" i="3"/>
  <c r="G74" i="3"/>
  <c r="F74" i="3"/>
  <c r="D74" i="3"/>
  <c r="G73" i="3"/>
  <c r="F73" i="3"/>
  <c r="D73" i="3"/>
  <c r="G72" i="3"/>
  <c r="F72" i="3"/>
  <c r="D72" i="3"/>
  <c r="G71" i="3"/>
  <c r="F71" i="3"/>
  <c r="D71" i="3"/>
  <c r="G70" i="3"/>
  <c r="F70" i="3"/>
  <c r="D70" i="3"/>
  <c r="G69" i="3"/>
  <c r="F69" i="3"/>
  <c r="D69" i="3"/>
  <c r="G68" i="3"/>
  <c r="F68" i="3"/>
  <c r="D68" i="3"/>
  <c r="G67" i="3"/>
  <c r="F67" i="3"/>
  <c r="D67" i="3"/>
  <c r="G66" i="3"/>
  <c r="F66" i="3"/>
  <c r="D66" i="3"/>
  <c r="G65" i="3"/>
  <c r="F65" i="3"/>
  <c r="D65" i="3"/>
  <c r="G64" i="3"/>
  <c r="F64" i="3"/>
  <c r="D64" i="3"/>
  <c r="G63" i="3"/>
  <c r="F63" i="3"/>
  <c r="D63" i="3"/>
  <c r="G62" i="3"/>
  <c r="F62" i="3"/>
  <c r="D62" i="3"/>
  <c r="G61" i="3"/>
  <c r="F61" i="3"/>
  <c r="D61" i="3"/>
  <c r="G60" i="3"/>
  <c r="F60" i="3"/>
  <c r="D60" i="3"/>
  <c r="G59" i="3"/>
  <c r="F59" i="3"/>
  <c r="D59" i="3"/>
  <c r="G58" i="3"/>
  <c r="F58" i="3"/>
  <c r="D58" i="3"/>
  <c r="G57" i="3"/>
  <c r="F57" i="3"/>
  <c r="D57" i="3"/>
  <c r="G56" i="3"/>
  <c r="F56" i="3"/>
  <c r="D56" i="3"/>
  <c r="G55" i="3"/>
  <c r="F55" i="3"/>
  <c r="D55" i="3"/>
  <c r="G54" i="3"/>
  <c r="F54" i="3"/>
  <c r="D54" i="3"/>
  <c r="G53" i="3"/>
  <c r="F53" i="3"/>
  <c r="D53" i="3"/>
  <c r="G52" i="3"/>
  <c r="F52" i="3"/>
  <c r="D52" i="3"/>
  <c r="G51" i="3"/>
  <c r="F51" i="3"/>
  <c r="D51" i="3"/>
  <c r="G50" i="3"/>
  <c r="F50" i="3"/>
  <c r="D50" i="3"/>
  <c r="G49" i="3"/>
  <c r="F49" i="3"/>
  <c r="D49" i="3"/>
  <c r="G48" i="3"/>
  <c r="F48" i="3"/>
  <c r="D48" i="3"/>
  <c r="G47" i="3"/>
  <c r="F47" i="3"/>
  <c r="D47" i="3"/>
  <c r="G46" i="3"/>
  <c r="F46" i="3"/>
  <c r="D46" i="3"/>
  <c r="G45" i="3"/>
  <c r="F45" i="3"/>
  <c r="D45" i="3"/>
  <c r="G44" i="3"/>
  <c r="F44" i="3"/>
  <c r="D44" i="3"/>
  <c r="G43" i="3"/>
  <c r="F43" i="3"/>
  <c r="D43" i="3"/>
  <c r="G42" i="3"/>
  <c r="F42" i="3"/>
  <c r="D42" i="3"/>
  <c r="G41" i="3"/>
  <c r="F41" i="3"/>
  <c r="D41" i="3"/>
  <c r="G40" i="3"/>
  <c r="F40" i="3"/>
  <c r="D40" i="3"/>
  <c r="G39" i="3"/>
  <c r="F39" i="3"/>
  <c r="D39" i="3"/>
  <c r="G38" i="3"/>
  <c r="F38" i="3"/>
  <c r="D38" i="3"/>
  <c r="G37" i="3"/>
  <c r="F37" i="3"/>
  <c r="D37" i="3"/>
  <c r="G36" i="3"/>
  <c r="F36" i="3"/>
  <c r="D36" i="3"/>
  <c r="G35" i="3"/>
  <c r="F35" i="3"/>
  <c r="D35" i="3"/>
  <c r="G34" i="3"/>
  <c r="F34" i="3"/>
  <c r="D34" i="3"/>
  <c r="G33" i="3"/>
  <c r="F33" i="3"/>
  <c r="D33" i="3"/>
  <c r="G32" i="3"/>
  <c r="F32" i="3"/>
  <c r="D32" i="3"/>
  <c r="G31" i="3"/>
  <c r="F31" i="3"/>
  <c r="D31" i="3"/>
  <c r="G30" i="3"/>
  <c r="F30" i="3"/>
  <c r="D30" i="3"/>
  <c r="E14" i="2"/>
  <c r="E13" i="2"/>
  <c r="D13" i="2"/>
  <c r="B13" i="2"/>
  <c r="E12" i="2"/>
  <c r="E11" i="2"/>
  <c r="D11" i="2"/>
  <c r="B11" i="2"/>
  <c r="E10" i="2"/>
  <c r="E9" i="2"/>
  <c r="D9" i="2"/>
  <c r="B9" i="2"/>
  <c r="E8" i="2"/>
  <c r="E7" i="2"/>
  <c r="D7" i="2"/>
  <c r="B7" i="2"/>
  <c r="E6" i="2"/>
  <c r="E5" i="2"/>
  <c r="D5" i="2"/>
  <c r="B5" i="2"/>
  <c r="E4" i="2"/>
  <c r="E3" i="2"/>
  <c r="D3" i="2"/>
  <c r="B3" i="2"/>
  <c r="E55" i="1"/>
  <c r="B55" i="1"/>
  <c r="G54" i="1"/>
  <c r="E54" i="1"/>
  <c r="D54" i="1"/>
  <c r="B54" i="1"/>
  <c r="I53" i="1"/>
  <c r="E53" i="1"/>
  <c r="B53" i="1"/>
  <c r="I52" i="1"/>
  <c r="G52" i="1"/>
  <c r="E52" i="1"/>
  <c r="D52" i="1"/>
  <c r="B52" i="1"/>
  <c r="I51" i="1"/>
  <c r="E51" i="1"/>
  <c r="B51" i="1"/>
  <c r="I50" i="1"/>
  <c r="G50" i="1"/>
  <c r="E50" i="1"/>
  <c r="D50" i="1"/>
  <c r="B50" i="1"/>
  <c r="I49" i="1"/>
  <c r="G49" i="1"/>
  <c r="F49" i="1"/>
  <c r="E49" i="1"/>
  <c r="D49" i="1"/>
  <c r="C49" i="1"/>
  <c r="B49" i="1"/>
  <c r="I48" i="1"/>
  <c r="H46" i="1"/>
  <c r="H37" i="1" s="1"/>
  <c r="F46" i="1"/>
  <c r="E43" i="1"/>
  <c r="E42" i="1"/>
  <c r="D42" i="1"/>
  <c r="B42" i="1"/>
  <c r="H41" i="1"/>
  <c r="F41" i="1"/>
  <c r="E41" i="1"/>
  <c r="E40" i="1"/>
  <c r="D40" i="1"/>
  <c r="B40" i="1"/>
  <c r="E39" i="1"/>
  <c r="E38" i="1"/>
  <c r="D38" i="1"/>
  <c r="B38" i="1"/>
  <c r="F37" i="1"/>
  <c r="E37" i="1"/>
  <c r="E36" i="1"/>
  <c r="D36" i="1"/>
  <c r="B36" i="1"/>
</calcChain>
</file>

<file path=xl/sharedStrings.xml><?xml version="1.0" encoding="utf-8"?>
<sst xmlns="http://schemas.openxmlformats.org/spreadsheetml/2006/main" count="1062" uniqueCount="543">
  <si>
    <t>Joueur</t>
  </si>
  <si>
    <t>Age</t>
  </si>
  <si>
    <t>28 ans</t>
  </si>
  <si>
    <t>Yeux</t>
  </si>
  <si>
    <t>marrons</t>
  </si>
  <si>
    <t>Nom</t>
  </si>
  <si>
    <t>Sexe</t>
  </si>
  <si>
    <t>Cheveux</t>
  </si>
  <si>
    <t>bruns</t>
  </si>
  <si>
    <t>Prénom</t>
  </si>
  <si>
    <t>Septa Johanna</t>
  </si>
  <si>
    <t>Taille</t>
  </si>
  <si>
    <t>1m70</t>
  </si>
  <si>
    <t>Chronique</t>
  </si>
  <si>
    <t>Maison</t>
  </si>
  <si>
    <t>Omble (septa)</t>
  </si>
  <si>
    <t>Poids</t>
  </si>
  <si>
    <t>67 kg</t>
  </si>
  <si>
    <t>MJ</t>
  </si>
  <si>
    <t>Compétence</t>
  </si>
  <si>
    <t>Agilité</t>
  </si>
  <si>
    <t>Acrobatie</t>
  </si>
  <si>
    <t>Dressage</t>
  </si>
  <si>
    <t>Charme</t>
  </si>
  <si>
    <t>Contorsion</t>
  </si>
  <si>
    <t>Conduite</t>
  </si>
  <si>
    <t>Équilibre</t>
  </si>
  <si>
    <t>Équitation</t>
  </si>
  <si>
    <t>Esquive</t>
  </si>
  <si>
    <t>Exercice</t>
  </si>
  <si>
    <t>Vivacité</t>
  </si>
  <si>
    <t>Duperie</t>
  </si>
  <si>
    <t>Bluff</t>
  </si>
  <si>
    <t>Art Militaire</t>
  </si>
  <si>
    <t>Commandement</t>
  </si>
  <si>
    <t>Comédie</t>
  </si>
  <si>
    <t>Stratégie</t>
  </si>
  <si>
    <t>Déguisement</t>
  </si>
  <si>
    <t>Tactique</t>
  </si>
  <si>
    <t>Triche</t>
  </si>
  <si>
    <t>Athlétisme</t>
  </si>
  <si>
    <t>Course</t>
  </si>
  <si>
    <t>Endurance</t>
  </si>
  <si>
    <t>Résilience</t>
  </si>
  <si>
    <t>Soins</t>
  </si>
  <si>
    <t>Blessures</t>
  </si>
  <si>
    <t>Escalade</t>
  </si>
  <si>
    <t>Vigueur</t>
  </si>
  <si>
    <t>Diagnostique</t>
  </si>
  <si>
    <t>Force</t>
  </si>
  <si>
    <t>Ingéniosité</t>
  </si>
  <si>
    <t>Décryptage</t>
  </si>
  <si>
    <t>Infection</t>
  </si>
  <si>
    <t>Jet</t>
  </si>
  <si>
    <t>Logique</t>
  </si>
  <si>
    <t>Statut</t>
  </si>
  <si>
    <t>Bienséance</t>
  </si>
  <si>
    <t>Natation</t>
  </si>
  <si>
    <t>Mémoire</t>
  </si>
  <si>
    <t>Intendance</t>
  </si>
  <si>
    <t>Saut</t>
  </si>
  <si>
    <t>Langues</t>
  </si>
  <si>
    <t>Réputation</t>
  </si>
  <si>
    <t>Connaissances</t>
  </si>
  <si>
    <t>De la rue</t>
  </si>
  <si>
    <t>Tournoi</t>
  </si>
  <si>
    <t>Éducation</t>
  </si>
  <si>
    <t>Survie</t>
  </si>
  <si>
    <t>Chasse</t>
  </si>
  <si>
    <t>Recherche</t>
  </si>
  <si>
    <t>Fourrageur</t>
  </si>
  <si>
    <t>Corps à Corps</t>
  </si>
  <si>
    <t>Arme d'Hast</t>
  </si>
  <si>
    <t>Orientation</t>
  </si>
  <si>
    <t>Bouclier</t>
  </si>
  <si>
    <t>Larcin</t>
  </si>
  <si>
    <t>Crochetage</t>
  </si>
  <si>
    <t>Pistage</t>
  </si>
  <si>
    <t>Casse-Tête</t>
  </si>
  <si>
    <t>Passe-passe</t>
  </si>
  <si>
    <t>Tir</t>
  </si>
  <si>
    <t>Arbalète</t>
  </si>
  <si>
    <t>Escrime</t>
  </si>
  <si>
    <t>Vol</t>
  </si>
  <si>
    <t>Arc</t>
  </si>
  <si>
    <t>Hache</t>
  </si>
  <si>
    <t>Persuasion</t>
  </si>
  <si>
    <t>Charmer</t>
  </si>
  <si>
    <t>Lames Courtes</t>
  </si>
  <si>
    <t>Convaincre</t>
  </si>
  <si>
    <t>Siège</t>
  </si>
  <si>
    <t>Lames Longues</t>
  </si>
  <si>
    <t>Inciter</t>
  </si>
  <si>
    <t>Vigilance</t>
  </si>
  <si>
    <t>Empathie</t>
  </si>
  <si>
    <t>Lance</t>
  </si>
  <si>
    <t>Intimider</t>
  </si>
  <si>
    <t>Observation</t>
  </si>
  <si>
    <t>Rixe</t>
  </si>
  <si>
    <t>Marchander</t>
  </si>
  <si>
    <t>Volonté</t>
  </si>
  <si>
    <t>Coordination</t>
  </si>
  <si>
    <t>Discrétion</t>
  </si>
  <si>
    <t>Caméléon</t>
  </si>
  <si>
    <t>Persifler</t>
  </si>
  <si>
    <t>Courage</t>
  </si>
  <si>
    <t>Furtivité</t>
  </si>
  <si>
    <t>Séduire</t>
  </si>
  <si>
    <t>Dévouement</t>
  </si>
  <si>
    <t>Armes Utilisées</t>
  </si>
  <si>
    <t>Point de Destinée</t>
  </si>
  <si>
    <t>Types</t>
  </si>
  <si>
    <t>Attribut</t>
  </si>
  <si>
    <t>Dégâts</t>
  </si>
  <si>
    <t>Dés de Test</t>
  </si>
  <si>
    <t>Défense d'Intrigue</t>
  </si>
  <si>
    <t>Défense de Combat</t>
  </si>
  <si>
    <t>Dague</t>
  </si>
  <si>
    <t>Vigilance+Ingéniosité+Statut</t>
  </si>
  <si>
    <t>Agilité+Athlétisme+Vigilance + Bonus défensif -Malus d'Armure</t>
  </si>
  <si>
    <t>Sang-Froid</t>
  </si>
  <si>
    <t>Santé</t>
  </si>
  <si>
    <t>Volonté X 3</t>
  </si>
  <si>
    <t>Endurance X 3</t>
  </si>
  <si>
    <t>Armure</t>
  </si>
  <si>
    <t>Fatigue</t>
  </si>
  <si>
    <t>Lésions</t>
  </si>
  <si>
    <t></t>
  </si>
  <si>
    <t>Robe, Chasuble</t>
  </si>
  <si>
    <t>Valeur d'Armure</t>
  </si>
  <si>
    <t>Malus d'Armure</t>
  </si>
  <si>
    <t></t>
  </si>
  <si>
    <t>Dés de test</t>
  </si>
  <si>
    <t>Garder</t>
  </si>
  <si>
    <t>Initiative de Combat</t>
  </si>
  <si>
    <t>Initiative d'Intrigue</t>
  </si>
  <si>
    <t>Mouvement</t>
  </si>
  <si>
    <t>Sprint</t>
  </si>
  <si>
    <t>Expérience</t>
  </si>
  <si>
    <t>Gloire</t>
  </si>
  <si>
    <t>Armes Possédées</t>
  </si>
  <si>
    <t>Equipement</t>
  </si>
  <si>
    <t>Robe de septa</t>
  </si>
  <si>
    <t>Symbole de la Foi</t>
  </si>
  <si>
    <t>Petits livres religieux</t>
  </si>
  <si>
    <t>Trousse de soins</t>
  </si>
  <si>
    <t>Richesse</t>
  </si>
  <si>
    <t>Dragon D'or</t>
  </si>
  <si>
    <t>Cerf D'argent</t>
  </si>
  <si>
    <t>210      /   1</t>
  </si>
  <si>
    <t>Sous de Cuivre</t>
  </si>
  <si>
    <t>11760  / 56</t>
  </si>
  <si>
    <t>Effet</t>
  </si>
  <si>
    <t>Pieuse (les Sept)</t>
  </si>
  <si>
    <t>Une fois par jour, la Foi peut soutenir Johanna et apporte +1D pour un unique test</t>
  </si>
  <si>
    <t>Faiseuse de miracles</t>
  </si>
  <si>
    <t>Sur un test de Soins pour diagnostiquer un patient, ajouter +2B au jet. Si réussite, possibilité de changer 2B en 2D pour traiter le patient.
Possibilité d’ajouter sa valeur en Education aux tests de Soins</t>
  </si>
  <si>
    <t>Connaissance précise : religion</t>
  </si>
  <si>
    <t>Sur un test de Connaissance lié à la religion, convertir les dés bonus en Education en dés de test</t>
  </si>
  <si>
    <t>Honorable</t>
  </si>
  <si>
    <t>Relancer les 6 aux tests de Duperie</t>
  </si>
  <si>
    <t>Histoire</t>
  </si>
  <si>
    <t>Originaire d’une famille religieuse de Goéville, elle fut mandée par Lady Judith Omble (née</t>
  </si>
  <si>
    <t>Grafton) pour l’éducation de ses enfants dans la Foi. Cela fait 5 ans qu’elle vit à Âtre les confins</t>
  </si>
  <si>
    <t>Elle rend visite à son cousin, le septon de Châteaunoir, Tybolt</t>
  </si>
  <si>
    <t>Portrait</t>
  </si>
  <si>
    <t>Armoiries</t>
  </si>
  <si>
    <t>Devises</t>
  </si>
  <si>
    <t xml:space="preserve">Mauvaise </t>
  </si>
  <si>
    <t>-1D test CAC ou Tir</t>
  </si>
  <si>
    <t>Supérieur</t>
  </si>
  <si>
    <t>+1 test de CAC ou Tir</t>
  </si>
  <si>
    <t>Extraordinaire</t>
  </si>
  <si>
    <t>Comme supérieur + 1 au dégâts</t>
  </si>
  <si>
    <t>Obsidienne</t>
  </si>
  <si>
    <t>Couteau et Fleche uniquement- Fragile</t>
  </si>
  <si>
    <t>Os-Dragon</t>
  </si>
  <si>
    <t>Arc uniquement- Deux mains-Perforante+1-Puissante- dégâts +1</t>
  </si>
  <si>
    <t>Valeur D'Armure</t>
  </si>
  <si>
    <t>Malus D'Armure</t>
  </si>
  <si>
    <t>Encombrement</t>
  </si>
  <si>
    <t>Vêtements</t>
  </si>
  <si>
    <t>Jaque</t>
  </si>
  <si>
    <t>Armure de Cuir Souple</t>
  </si>
  <si>
    <t>Armure de Cuir Rigide</t>
  </si>
  <si>
    <t>Armure en Bois ou D'os</t>
  </si>
  <si>
    <t>Armure de Mailles</t>
  </si>
  <si>
    <t>Armure de Peaux</t>
  </si>
  <si>
    <t>Cotte de Mailles</t>
  </si>
  <si>
    <t>Cuirasse</t>
  </si>
  <si>
    <t>Armure à Ecailles</t>
  </si>
  <si>
    <t>Ecrevisse</t>
  </si>
  <si>
    <t>Brigandine</t>
  </si>
  <si>
    <t>Harnois</t>
  </si>
  <si>
    <t>Harnois Complet</t>
  </si>
  <si>
    <t>Armes</t>
  </si>
  <si>
    <t>Spécialité</t>
  </si>
  <si>
    <t>Formation</t>
  </si>
  <si>
    <t>Dés de test lancé</t>
  </si>
  <si>
    <t>Dés de test gardé</t>
  </si>
  <si>
    <t>Bonus Defensif</t>
  </si>
  <si>
    <t>Arbalètes</t>
  </si>
  <si>
    <t>Non</t>
  </si>
  <si>
    <t>Portée Longue 100M, Perforante 1, Rechargement Mineur, Lente, Deux Mains</t>
  </si>
  <si>
    <t>Arbalète (Mauvaise)</t>
  </si>
  <si>
    <t>Arbalète (Supérieur)</t>
  </si>
  <si>
    <t>Portée Longue 100M, Perforante 1, Rechargement Mineur, Lente, Deux Mains, Résultat +1</t>
  </si>
  <si>
    <t>Arbalète (Extraordinaire)</t>
  </si>
  <si>
    <t>Arbalète Légère</t>
  </si>
  <si>
    <t>Portée Longue 100M, Rechargement Mineur, Lente</t>
  </si>
  <si>
    <t>Arbalète Légère (Mauvaise)</t>
  </si>
  <si>
    <t>Arbalète Légère (Supérieur)</t>
  </si>
  <si>
    <t>Portée Longue 100M, Rechargement Mineur, Lente, Résultat +1</t>
  </si>
  <si>
    <t>Arbalète Légère (Extraordinaire)</t>
  </si>
  <si>
    <t>Arbalète Lourde</t>
  </si>
  <si>
    <t>Portée Longue 100M, Perforante 2, Rechargement Majeure, Lente, Deux Mains, Hargneuse</t>
  </si>
  <si>
    <t>Arbalète Lourde (Mauvaise)</t>
  </si>
  <si>
    <t>Arbalète Lourde (Supérieur)</t>
  </si>
  <si>
    <t>Portée Longue 100M, Perforante 2, Rechargement Majeure, Lente, Deux Mains, Hargneuse, Résultat +1</t>
  </si>
  <si>
    <t>Arbalète Lourde (Extraordinaire)</t>
  </si>
  <si>
    <t>Arbalète Myrienne</t>
  </si>
  <si>
    <t>Portée Longue 100M, Perforante 1, Deux Mains, Rapide, Rechargement Mineur</t>
  </si>
  <si>
    <t>Arbalète Myrienne (Mauvaise)</t>
  </si>
  <si>
    <t>Arbalète Myrienne (Supérieur)</t>
  </si>
  <si>
    <t>Portée Longue 100M, Perforante 1, Deux Mains, Rapide, Rechargement Mineur, Résultat +1</t>
  </si>
  <si>
    <t>Arbalète Myrienne (Extraordinaire)</t>
  </si>
  <si>
    <t>Arc Courbe</t>
  </si>
  <si>
    <t>Arcs</t>
  </si>
  <si>
    <t>Portée Longue 100M, Puissante, Deux Mains</t>
  </si>
  <si>
    <t>Arc Courbe (Mauvaise)</t>
  </si>
  <si>
    <t>Arc Courbe (Supérieur)</t>
  </si>
  <si>
    <t>Portée Longue 100M, Puissante, Deux Mains, Résultat +1</t>
  </si>
  <si>
    <t>Arc Courbe (Extraordinaire)</t>
  </si>
  <si>
    <t>Arc Courbe (Os-Dragon)</t>
  </si>
  <si>
    <t>Portée Longue 100M, Perforante 1, Puissante, Deux Mains, Résultat +1</t>
  </si>
  <si>
    <t>Arc de Chasse</t>
  </si>
  <si>
    <t>Portée Longue 100M, Deux Mains</t>
  </si>
  <si>
    <t>Arc de Chasse (Mauvaise)</t>
  </si>
  <si>
    <t>Arc de Chasse (Supérieur)</t>
  </si>
  <si>
    <t>Portée Longue 100M, Deux Mains, Résultat +1</t>
  </si>
  <si>
    <t>Arc de Chasse (Extraordinaire)</t>
  </si>
  <si>
    <t>Arc de Chasse (Os-Dragon)</t>
  </si>
  <si>
    <t>Portée Longue 100M, Deux Mains, Perforant 1, Puissante, Résultat +1</t>
  </si>
  <si>
    <t>Arc Long</t>
  </si>
  <si>
    <t>Portée Longue 100M, Perforante 1, Deux Mains, Incommode</t>
  </si>
  <si>
    <t>Arc Long (Mauvaise)</t>
  </si>
  <si>
    <t>Arc Long (Supérieur)</t>
  </si>
  <si>
    <t>Portée Longue 100M, Perforante 1, Deux Mains, Incommode, Résultat +1</t>
  </si>
  <si>
    <t>Arc Long (Extraordinaire)</t>
  </si>
  <si>
    <t>Arc Long (Os-Dragon)</t>
  </si>
  <si>
    <t>Portée Longue 100M, Perforante 2, Puissante, Deux Mains, Incommode, Résultat +1</t>
  </si>
  <si>
    <t>Hache D'Armes</t>
  </si>
  <si>
    <t>Armes d'Hast</t>
  </si>
  <si>
    <t>Encombrante 1, Puissante, Allonge 2, Deux Mains, Incommode</t>
  </si>
  <si>
    <t>Hache D'Armes (Mauvaise)</t>
  </si>
  <si>
    <t>Hache D'Armes (Supérieur)</t>
  </si>
  <si>
    <t>Encombrante 1, Puissante, Allonge 2, Deux Mains, Incommode, Résultat +1</t>
  </si>
  <si>
    <t>Hache D'Armes (Extraordinaire)</t>
  </si>
  <si>
    <t>Hallebarde</t>
  </si>
  <si>
    <t>Encombrante 1, Puissante, Allonge 2, Deux Mains</t>
  </si>
  <si>
    <t>Hallebarde (Mauvaise)</t>
  </si>
  <si>
    <t>Hallebarde (Supérieur)</t>
  </si>
  <si>
    <t>Encombrante 1, Puissante, Allonge 2, Deux Mains, Résultat +1</t>
  </si>
  <si>
    <t>Hallebarde (Extraordianaire)</t>
  </si>
  <si>
    <t>Outil de Paysan</t>
  </si>
  <si>
    <t>Deux Mains, Incommode, Fragile, Allonge 1</t>
  </si>
  <si>
    <t>Outil de Paysan (Mauvaise)</t>
  </si>
  <si>
    <t>Outil de Paysan (Supérieur)</t>
  </si>
  <si>
    <t>Deux Mains, Incommode, Allonge 1, Résultat +1</t>
  </si>
  <si>
    <t>Outil de Paysan (Extraordinaire)</t>
  </si>
  <si>
    <t>Boucliers</t>
  </si>
  <si>
    <t>Défensive +2, Allonge 0</t>
  </si>
  <si>
    <t>Bouclier (Mauvaise)</t>
  </si>
  <si>
    <t>Bouclier (Supérieur)</t>
  </si>
  <si>
    <t>Défensive +2, Allonge 0, Résultat +1</t>
  </si>
  <si>
    <t>Bouclier (Extraordinaire)</t>
  </si>
  <si>
    <t>Grand Bouclier</t>
  </si>
  <si>
    <t>Encombrante 1, Défensive +4, Allonge 0</t>
  </si>
  <si>
    <t>Grand Bouclier (Mauvaise)</t>
  </si>
  <si>
    <t>Grand Bouclier (Supérieur)</t>
  </si>
  <si>
    <t>Encombrante 1, Défensive +4, Allonge 0, Résultat +1</t>
  </si>
  <si>
    <t>Grand Bouclier (Extraordinaire)</t>
  </si>
  <si>
    <t>Pavois</t>
  </si>
  <si>
    <t>Encombrante 2, Défensive +6, Allonge 0</t>
  </si>
  <si>
    <t>Pavois (Mauvaise)</t>
  </si>
  <si>
    <t>Pavois (Supérieur)</t>
  </si>
  <si>
    <t>Encombrante 2, Défensive +6, Allonge 0, Réultat +1</t>
  </si>
  <si>
    <t>Pavois (Extraordinaire)</t>
  </si>
  <si>
    <t>Targe</t>
  </si>
  <si>
    <t>Défensive +1, Secondaire +1, Allonge 0</t>
  </si>
  <si>
    <t>Targe (Mauvaise)</t>
  </si>
  <si>
    <t>Targe (Supérieur)</t>
  </si>
  <si>
    <t>Défensive +1, Secondaire +1, Allonge 0, Résultat +1</t>
  </si>
  <si>
    <t>Targe (Extraordinaire)</t>
  </si>
  <si>
    <t>Bâton</t>
  </si>
  <si>
    <t>Casse-tête</t>
  </si>
  <si>
    <t>Rapide, Deux Mains, Allonge 2</t>
  </si>
  <si>
    <t>Bâton (Mauvaise)</t>
  </si>
  <si>
    <t>Bâton (Supérieur)</t>
  </si>
  <si>
    <t>Rapide, Deux Mains, Allonge 2, Résultat +1</t>
  </si>
  <si>
    <t>Bâton (Extraordinaire)</t>
  </si>
  <si>
    <t>Bec de Corbin</t>
  </si>
  <si>
    <t>Fracassante 1, Allonge 0</t>
  </si>
  <si>
    <t>Bec de Corbin (Mauvaise)</t>
  </si>
  <si>
    <t>Bec de Corbin(Supérieur)</t>
  </si>
  <si>
    <t>Fracassante 1, Allonge 0, Résultat +1</t>
  </si>
  <si>
    <t>Bec de Corbin (Extraordinaire)</t>
  </si>
  <si>
    <t>Fléau</t>
  </si>
  <si>
    <t>Puissance, Fracassante 1, Allonge 1</t>
  </si>
  <si>
    <t>Fléau (Mauvaise)</t>
  </si>
  <si>
    <t>Fléau (Supérieur)</t>
  </si>
  <si>
    <t>Puissance, Fracassante 1, Allonge 1, Résultat +1</t>
  </si>
  <si>
    <t>Fléau (Extraordinaire)</t>
  </si>
  <si>
    <t>Fléau D'armes</t>
  </si>
  <si>
    <t>Puissante, Fracassante 1, Deux Mains, Allonge 2</t>
  </si>
  <si>
    <t>Fléau D'armes (Mauvaise)</t>
  </si>
  <si>
    <t>Fléau D'armes (Supérieur</t>
  </si>
  <si>
    <t>Puissante, Fracassante 1, Deux Mains, Allonge 2, Résultat +1</t>
  </si>
  <si>
    <t>Fléau D'armes (Extraordinaire)</t>
  </si>
  <si>
    <t>Trique/Gourdin</t>
  </si>
  <si>
    <t>Secondaire +1 Allonge 1</t>
  </si>
  <si>
    <t>Trique/Gourdin (Mauvaise)</t>
  </si>
  <si>
    <t>Trique/Gourdin (Supérieur)</t>
  </si>
  <si>
    <t>Secondaire +1 Allonge 1, Résultat +1</t>
  </si>
  <si>
    <t>Trique/Gourdin (Extraordinaire)</t>
  </si>
  <si>
    <t>Maillet</t>
  </si>
  <si>
    <t>Encombrante 1, Fracassante 1, Lente, Assomante, Deux Mains, Allonge 0</t>
  </si>
  <si>
    <t>Maillet (Mauvaise)</t>
  </si>
  <si>
    <t>Maillet (Supérieur)</t>
  </si>
  <si>
    <t>Encombrante 1, Fracassante 1, Lente, Assomante, Deux Mains, Allonge 0, Résultat +1</t>
  </si>
  <si>
    <t>Maillet (Extraordinaire)</t>
  </si>
  <si>
    <t>Marteau de Guerre</t>
  </si>
  <si>
    <t>Encombrante 1, Puissante, Fracassante 2, Lente, Deux Mains, Allonge 1</t>
  </si>
  <si>
    <t>Marteau de Guerre (Mauvaise)</t>
  </si>
  <si>
    <t>Marteau de Guerre (Supérieur)</t>
  </si>
  <si>
    <t>Encombrante 1, Puissante, Fracassante 2, Lente, Deux Mains, Allonge 1, Résultat +1</t>
  </si>
  <si>
    <t>Marteau de Guerre (Extraordinaire)</t>
  </si>
  <si>
    <t>Masse d'Armes</t>
  </si>
  <si>
    <t>Allonge 0</t>
  </si>
  <si>
    <t>Masse d'Armes (Mauvaise)</t>
  </si>
  <si>
    <t>Masse d'Armes (Supérieur)</t>
  </si>
  <si>
    <t>Allonge 0, Résultat +1</t>
  </si>
  <si>
    <t>Masse d'Armes (Extraordinaire)</t>
  </si>
  <si>
    <t>Morgenstern</t>
  </si>
  <si>
    <t>Fracassante 1, Hargneuse, Allonge 1</t>
  </si>
  <si>
    <t>Morgenstern (Mauvaise)</t>
  </si>
  <si>
    <t>Morgenstern (Supérieur)</t>
  </si>
  <si>
    <t>Fracassante 1, Hargneuse, Allonge 1, Résultat +1</t>
  </si>
  <si>
    <t>Morgenstern (Extraordinaire)</t>
  </si>
  <si>
    <t>Epée Braavienne</t>
  </si>
  <si>
    <t>Défensive +1, Rapide, Allonge 1</t>
  </si>
  <si>
    <t>Epée Braavienne (Mauvaise)</t>
  </si>
  <si>
    <t>Epée Braavienne (Supérieur)</t>
  </si>
  <si>
    <t>Défensive +1, Rapide, Allonge 1, Résultat +1</t>
  </si>
  <si>
    <t>Epée Braavienne (Extraordinaire)</t>
  </si>
  <si>
    <t>Epée Courte</t>
  </si>
  <si>
    <t>Rapide, Allonge 0</t>
  </si>
  <si>
    <t>Epée Courte (Mauvaise)</t>
  </si>
  <si>
    <t>Epée Courte (Supérieur)</t>
  </si>
  <si>
    <t>Rapide, Allonge 0, Résultat +1</t>
  </si>
  <si>
    <t>Epée Courte (Extraordinaire)</t>
  </si>
  <si>
    <t>Main Gauche</t>
  </si>
  <si>
    <t>Défensive +2, Secondaire +1, Allonge 0</t>
  </si>
  <si>
    <t>Main Gauche (Mauvaise)</t>
  </si>
  <si>
    <t>Main Gauche (Supérieur)</t>
  </si>
  <si>
    <t>Défensive +2, Secondaire +1, Allonge 0, Résultat +1</t>
  </si>
  <si>
    <t>Main Gauche (Extraordinaire)</t>
  </si>
  <si>
    <t>Cognée</t>
  </si>
  <si>
    <t>Haches</t>
  </si>
  <si>
    <t>Deux Mains, Allonge 1</t>
  </si>
  <si>
    <t>Cognée (Mauvaise)</t>
  </si>
  <si>
    <t>Cognée (Supérieur)</t>
  </si>
  <si>
    <t>Deux Mains, Allonge 1, Résultat +1</t>
  </si>
  <si>
    <t>Cognée (Extraordinaire)</t>
  </si>
  <si>
    <t>Hache de bataille</t>
  </si>
  <si>
    <t>Polyvalente, Allonge 0</t>
  </si>
  <si>
    <t>Hache de bataille (Mauvaise)</t>
  </si>
  <si>
    <t>Hache de bataille (Supérieur)</t>
  </si>
  <si>
    <t>Polyvalente, Allonge 0, Résultat +1</t>
  </si>
  <si>
    <t>Hache de bataille (Extraordinaire)</t>
  </si>
  <si>
    <t>Hachette</t>
  </si>
  <si>
    <t>Hachette (Mauvaise)</t>
  </si>
  <si>
    <t>Hachette (Supérieur)</t>
  </si>
  <si>
    <t>Hachette (Extraordinaire)</t>
  </si>
  <si>
    <t>Hache Longue</t>
  </si>
  <si>
    <t>Encombrante 1, Puissante, Deux Mains, Hargneuse, Allonge 2</t>
  </si>
  <si>
    <t>Hache Longue (Mauvaise)</t>
  </si>
  <si>
    <t>Hache Longue (Supérieur)</t>
  </si>
  <si>
    <t>Encombrante 1, Puissante, Deux Mains, Hargneuse, Allonge 2, Résultat +1</t>
  </si>
  <si>
    <t>Hache Longue (Extraordinaire)</t>
  </si>
  <si>
    <t>Pioche</t>
  </si>
  <si>
    <t>Puissante, Lente, Deux Mains, Allonge 1</t>
  </si>
  <si>
    <t>Pioche (Mauvaise)</t>
  </si>
  <si>
    <t>Pioche (Supérieur)</t>
  </si>
  <si>
    <t>Puissante, Lente, Deux Mains, Allonge 1, Résultat +1</t>
  </si>
  <si>
    <t>Pioche (Extraordinaire)</t>
  </si>
  <si>
    <t>Couteau de jet</t>
  </si>
  <si>
    <t>Portée Courte 10M, Rapide</t>
  </si>
  <si>
    <t>Couteau de jet (Mauvaise)</t>
  </si>
  <si>
    <t>Couteau de jet (Supérieur)</t>
  </si>
  <si>
    <t>Portée Courte 10M, Rapide, Résultat +1</t>
  </si>
  <si>
    <t>Couteau de jet (Extraordinaire)</t>
  </si>
  <si>
    <t>Couteau de jet (Verredragon)</t>
  </si>
  <si>
    <t>Portée Courte 10M, Rapide, Résultat +1, Fragile</t>
  </si>
  <si>
    <t>Filet</t>
  </si>
  <si>
    <t>Portée Courte 10M, Empêtrement</t>
  </si>
  <si>
    <t>Filet (Mauvaise)</t>
  </si>
  <si>
    <t>Filet (Supérieur)</t>
  </si>
  <si>
    <t>Portée Courte 10M, Empêtrement, Résultat +1</t>
  </si>
  <si>
    <t>Filet (Extraordinaire)</t>
  </si>
  <si>
    <t>Foëne de jet</t>
  </si>
  <si>
    <t>Portée Courte 10M</t>
  </si>
  <si>
    <t>Foëne de jet (Mauvaise)</t>
  </si>
  <si>
    <t>Foëne de jet (Supérieur)</t>
  </si>
  <si>
    <t>Portée Courte 10M, Résultat +1</t>
  </si>
  <si>
    <t>Foëne de jet (Extraordinaire)</t>
  </si>
  <si>
    <t>Fronde</t>
  </si>
  <si>
    <t>Portée Longue 100M</t>
  </si>
  <si>
    <t>Fronde (Mauvaise)</t>
  </si>
  <si>
    <t>Fronde (Supérieur)</t>
  </si>
  <si>
    <t>Portée Longue 100M, Résultat +1</t>
  </si>
  <si>
    <t>Fronde (Extraordinaire)</t>
  </si>
  <si>
    <t>Hachette de jet</t>
  </si>
  <si>
    <t>Hachette de jet (Mauvaise)</t>
  </si>
  <si>
    <t>Hachette de jet (Supérieur)</t>
  </si>
  <si>
    <t>Hachette de jet (Extraordinaire)</t>
  </si>
  <si>
    <t>Javeline</t>
  </si>
  <si>
    <t>Javeline (Mauvaise)</t>
  </si>
  <si>
    <t>Javeline (Supérieur)</t>
  </si>
  <si>
    <t>Javeline (Extraordinaire)</t>
  </si>
  <si>
    <t>Lance de Jet</t>
  </si>
  <si>
    <t>Lance de Jet (Mauvaise)</t>
  </si>
  <si>
    <t>Lance de Jet (Supérieur)</t>
  </si>
  <si>
    <t>Lance de Jet (Extraordinaire)</t>
  </si>
  <si>
    <t>Trident de jet</t>
  </si>
  <si>
    <t>Trident de jet (Mauvaise)</t>
  </si>
  <si>
    <t>Trident de jet (Supérieur)</t>
  </si>
  <si>
    <t>Trident de jet (Extraordinaire)</t>
  </si>
  <si>
    <t>Dague (Mauvaise)</t>
  </si>
  <si>
    <t>Dague (Supérieur)</t>
  </si>
  <si>
    <t>Dague (Extraordinaire)</t>
  </si>
  <si>
    <t>Poignard</t>
  </si>
  <si>
    <t>Seondaire +2, Allonge 0</t>
  </si>
  <si>
    <t>Poignard (Mauvaise)</t>
  </si>
  <si>
    <t>Poignard (Supérieur)</t>
  </si>
  <si>
    <t>Seondaire +2, Allonge 0, Résultat +1</t>
  </si>
  <si>
    <t>Poignard (Extraordinaire)</t>
  </si>
  <si>
    <t>Stylet</t>
  </si>
  <si>
    <t>Perforante 2, Allonge 0</t>
  </si>
  <si>
    <t>Stylet (Mauvaise)</t>
  </si>
  <si>
    <t>Stylet (Supérieur)</t>
  </si>
  <si>
    <t>Perforante 2, Allonge 0, Résultat +1</t>
  </si>
  <si>
    <t>Stylet (Extraordinaire)</t>
  </si>
  <si>
    <t>Couteau</t>
  </si>
  <si>
    <t>Rapide, Secondaire +1, Allonge 0</t>
  </si>
  <si>
    <t>Couteau (Mauvaise)</t>
  </si>
  <si>
    <t>Couteau (Supérieur)</t>
  </si>
  <si>
    <t>Rapide, Secondaire +1, Allonge 0, Résultat +1</t>
  </si>
  <si>
    <t>Couteau (Extraordinaire)</t>
  </si>
  <si>
    <t>Couteau (Verredragon)</t>
  </si>
  <si>
    <t>Rapide, Secondaire +1, Allonge 0, Résultat +1, Fragile</t>
  </si>
  <si>
    <t>Arakh</t>
  </si>
  <si>
    <t>Polyvalente, Rapide, Allonge 1</t>
  </si>
  <si>
    <t>Arakh (Mauvaise)</t>
  </si>
  <si>
    <t>Arakh (Supérieur)</t>
  </si>
  <si>
    <t>Polyvalente, Rapide, Allonge 1, Résultat +1</t>
  </si>
  <si>
    <t>Arakh (Extraordinaire)</t>
  </si>
  <si>
    <t>Epée Bâtarde</t>
  </si>
  <si>
    <t>Polyvalente, Allonge 1</t>
  </si>
  <si>
    <t>Epée Bâtarde (Mauvaise)</t>
  </si>
  <si>
    <t>Epée Bâtarde (Supérieur)</t>
  </si>
  <si>
    <t>Polyvalente, Allonge 1, Résultat +1</t>
  </si>
  <si>
    <t>Epée Bâtarde (Extraordinaire)</t>
  </si>
  <si>
    <t>Epée Longue</t>
  </si>
  <si>
    <t>Allonge 1</t>
  </si>
  <si>
    <t>Epée Longue (Mauvaise)</t>
  </si>
  <si>
    <t>Epée Longue (Supérieur)</t>
  </si>
  <si>
    <t>Allonge 1, Résultat +1</t>
  </si>
  <si>
    <t>Epée Longue (Extraordinaire)</t>
  </si>
  <si>
    <t>Espadon</t>
  </si>
  <si>
    <t>Puissante, Lente, Deux Mains, Incommode, Hargneuse, Allonge 2</t>
  </si>
  <si>
    <t>Espadon (Mauvaise)</t>
  </si>
  <si>
    <t>Espadon (Supérieur)</t>
  </si>
  <si>
    <t>Puissante, Lente, Deux Mains, Incommode, Hargneuse, Allonge 2, Résultat +1</t>
  </si>
  <si>
    <t>Espadon (Extraordinaire)</t>
  </si>
  <si>
    <t>Epieu</t>
  </si>
  <si>
    <t>Lances</t>
  </si>
  <si>
    <t>Empalement, Puissante, Lente, Deux Mains, Allonge 3</t>
  </si>
  <si>
    <t>Epieu (Mauvaise)</t>
  </si>
  <si>
    <t>Epieu (Supérieur)</t>
  </si>
  <si>
    <t>Empalement, Puissante, Lente, Deux Mains, Allonge 3, Résultat +1</t>
  </si>
  <si>
    <t>Epieu (Extraordinaire)</t>
  </si>
  <si>
    <t>Foëne</t>
  </si>
  <si>
    <t>Polyvalente , Allonge 2</t>
  </si>
  <si>
    <t>Foëne (Mauvaise)</t>
  </si>
  <si>
    <t>Foëne (Supérieur)</t>
  </si>
  <si>
    <t>Polyvalente , Allonge 2, Résultat +1</t>
  </si>
  <si>
    <t>Foëne (Extraordinaire)</t>
  </si>
  <si>
    <t>Rapide, Allonge 3</t>
  </si>
  <si>
    <t>Lance (Mauvaise)</t>
  </si>
  <si>
    <t>Lance (Supérieur)</t>
  </si>
  <si>
    <t>Rapide, Allonge 3, Résultat +1</t>
  </si>
  <si>
    <t>Lance (Extraordinaire)</t>
  </si>
  <si>
    <t>Lance de Joute</t>
  </si>
  <si>
    <t>Encombrante 1, Montée, Puissante, Lente, Fragile, Allonge 4</t>
  </si>
  <si>
    <t>Lance de Joute (Mauvaise)</t>
  </si>
  <si>
    <t>Lance de Joute (Supérieur)</t>
  </si>
  <si>
    <t>Encombrante 1, Montée, Puissante, Lente, Fragile, Allonge 4, Résultat +1</t>
  </si>
  <si>
    <t>Lance de Joute (Extraordinaire)</t>
  </si>
  <si>
    <t>Pique</t>
  </si>
  <si>
    <t>Empalement, Réception de Charge, lente, Deux Mains, Incommode, Allonge 6</t>
  </si>
  <si>
    <t>Pique (Mauvaise)</t>
  </si>
  <si>
    <t>Pique (Supérieur)</t>
  </si>
  <si>
    <t>Empalement, Réception de Charge, lente, Deux Mains, Incommode, Allonge 6, Résultat +1</t>
  </si>
  <si>
    <t>Pique (Extraordinaire)</t>
  </si>
  <si>
    <t>Lance de guerre</t>
  </si>
  <si>
    <t>Encombrante 2, Empalement, Montée, Puissante, Lente, Hargneuse, Allonge 3</t>
  </si>
  <si>
    <t>Lance de guerre (Mauvaise)</t>
  </si>
  <si>
    <t>Lance de guerre (Supérieur)</t>
  </si>
  <si>
    <t>Encombrante 2, Empalement, Montée, Puissante, Lente, Hargneuse, Allonge 3, Résultat +1</t>
  </si>
  <si>
    <t>Lance de guerre (Extraordinaire)</t>
  </si>
  <si>
    <t>Trident</t>
  </si>
  <si>
    <t>Polyvalente, Lente, Allonge 2</t>
  </si>
  <si>
    <t>Trident (Mauvaise)</t>
  </si>
  <si>
    <t>Trident (Supérieur)</t>
  </si>
  <si>
    <t>Polyvalente, Lente, Allonge 2, Résultat +1</t>
  </si>
  <si>
    <t>Trident (Extraordinaire)</t>
  </si>
  <si>
    <t>Fouet</t>
  </si>
  <si>
    <t>Empoigne, Allonge 3</t>
  </si>
  <si>
    <t>Fouet (Mauvaise)</t>
  </si>
  <si>
    <t>Fouet (Supérieur)</t>
  </si>
  <si>
    <t>Empoigne, Allonge 3, Résultat +1</t>
  </si>
  <si>
    <t>Fouet (Extraordinaire)</t>
  </si>
  <si>
    <t>Improvisée</t>
  </si>
  <si>
    <t>Lente, Allonge Variable</t>
  </si>
  <si>
    <t>Gantelet</t>
  </si>
  <si>
    <t>Empoigne, Secondaire +1, Allonge 0</t>
  </si>
  <si>
    <t>Gantelet (Mauvaise)</t>
  </si>
  <si>
    <t>Gantelet (Supérieur)</t>
  </si>
  <si>
    <t>Empoigne, Secondaire +1, Allonge 0, Résultat +1</t>
  </si>
  <si>
    <t>Gantelet (Extraordinaire)</t>
  </si>
  <si>
    <t>Poing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</si>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</sst>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0000"/>
      <name val="Wingdings 2"/>
      <family val="1"/>
      <charset val="2"/>
    </font>
    <font>
      <b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5" xfId="0" applyFont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2" borderId="5" xfId="0" applyFont="1" applyFill="1" applyBorder="1" applyAlignment="1">
      <alignment horizontal="center" vertical="center"/>
    </xf>
    <xf numFmtId="0" fontId="0" fillId="0" borderId="6" xfId="0" applyFont="1" applyBorder="1" applyAlignment="1" applyProtection="1">
      <alignment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0" fillId="0" borderId="7" xfId="0" applyFont="1" applyBorder="1" applyAlignment="1" applyProtection="1">
      <alignment vertical="center"/>
      <protection locked="0"/>
    </xf>
    <xf numFmtId="0" fontId="1" fillId="2" borderId="8" xfId="0" applyFont="1" applyFill="1" applyBorder="1" applyAlignment="1">
      <alignment horizontal="center" vertical="center"/>
    </xf>
    <xf numFmtId="0" fontId="0" fillId="0" borderId="9" xfId="0" applyFont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1" fillId="2" borderId="5" xfId="0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6" xfId="0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center"/>
    </xf>
    <xf numFmtId="0" fontId="0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/>
    <xf numFmtId="0" fontId="0" fillId="0" borderId="7" xfId="0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49" fontId="0" fillId="0" borderId="0" xfId="0" applyNumberFormat="1" applyAlignment="1">
      <alignment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3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/>
    </xf>
    <xf numFmtId="0" fontId="0" fillId="3" borderId="20" xfId="0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0" fontId="0" fillId="0" borderId="12" xfId="0" applyBorder="1" applyAlignment="1" applyProtection="1">
      <alignment vertical="center"/>
      <protection locked="0"/>
    </xf>
    <xf numFmtId="0" fontId="4" fillId="3" borderId="26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horizontal="center" vertical="center"/>
    </xf>
    <xf numFmtId="0" fontId="0" fillId="0" borderId="5" xfId="0" applyFont="1" applyBorder="1" applyAlignment="1" applyProtection="1">
      <alignment vertical="top"/>
      <protection locked="0"/>
    </xf>
    <xf numFmtId="0" fontId="0" fillId="0" borderId="13" xfId="0" applyBorder="1" applyAlignment="1" applyProtection="1">
      <alignment vertical="top"/>
      <protection locked="0"/>
    </xf>
    <xf numFmtId="0" fontId="8" fillId="0" borderId="31" xfId="0" applyFont="1" applyBorder="1" applyAlignment="1">
      <alignment horizontal="center" vertical="center"/>
    </xf>
    <xf numFmtId="49" fontId="0" fillId="0" borderId="0" xfId="0" applyNumberFormat="1" applyFont="1"/>
    <xf numFmtId="0" fontId="0" fillId="0" borderId="0" xfId="0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0" fillId="4" borderId="0" xfId="0" applyFill="1"/>
    <xf numFmtId="0" fontId="4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19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0" fillId="0" borderId="19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>
      <alignment horizontal="left" vertical="center"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12" xfId="0" applyFont="1" applyFill="1" applyBorder="1" applyAlignment="1">
      <alignment horizontal="left" vertical="center"/>
    </xf>
    <xf numFmtId="0" fontId="0" fillId="3" borderId="25" xfId="0" applyFont="1" applyFill="1" applyBorder="1" applyAlignment="1">
      <alignment horizontal="center" vertical="center"/>
    </xf>
    <xf numFmtId="0" fontId="0" fillId="0" borderId="21" xfId="0" applyFont="1" applyBorder="1" applyAlignment="1" applyProtection="1">
      <alignment horizontal="center" vertical="top" wrapText="1"/>
      <protection locked="0"/>
    </xf>
    <xf numFmtId="0" fontId="0" fillId="0" borderId="21" xfId="0" applyFont="1" applyBorder="1" applyAlignment="1" applyProtection="1">
      <alignment horizontal="center" vertical="top"/>
      <protection locked="0"/>
    </xf>
    <xf numFmtId="0" fontId="0" fillId="0" borderId="26" xfId="0" applyBorder="1" applyAlignment="1" applyProtection="1">
      <alignment horizontal="center" vertical="top"/>
      <protection locked="0"/>
    </xf>
    <xf numFmtId="0" fontId="0" fillId="0" borderId="19" xfId="0" applyFont="1" applyBorder="1" applyAlignment="1" applyProtection="1">
      <alignment horizontal="left"/>
      <protection locked="0"/>
    </xf>
    <xf numFmtId="0" fontId="0" fillId="0" borderId="28" xfId="0" applyBorder="1" applyAlignment="1" applyProtection="1">
      <alignment horizontal="left"/>
      <protection locked="0"/>
    </xf>
    <xf numFmtId="0" fontId="1" fillId="2" borderId="29" xfId="0" applyFont="1" applyFill="1" applyBorder="1" applyAlignment="1">
      <alignment horizontal="center" vertical="center"/>
    </xf>
    <xf numFmtId="0" fontId="0" fillId="0" borderId="28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64080</xdr:colOff>
      <xdr:row>0</xdr:row>
      <xdr:rowOff>16920</xdr:rowOff>
    </xdr:from>
    <xdr:to>
      <xdr:col>8</xdr:col>
      <xdr:colOff>411840</xdr:colOff>
      <xdr:row>3</xdr:row>
      <xdr:rowOff>175320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10480" y="16920"/>
          <a:ext cx="1885320" cy="6991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/>
        <a:lstStyle/>
        <a:p>
          <a:pPr algn="ctr">
            <a:lnSpc>
              <a:spcPct val="100000"/>
            </a:lnSpc>
          </a:pPr>
          <a:r>
            <a:rPr lang="fr-FR" sz="1000" b="0" i="1" strike="noStrike" spc="-1">
              <a:solidFill>
                <a:srgbClr val="000000"/>
              </a:solidFill>
              <a:latin typeface="Calibri"/>
            </a:rPr>
            <a:t>Les péchés peuvent être pardonnés, mais les crimes doivent être néanmoins punis</a:t>
          </a:r>
          <a:endParaRPr lang="fr-FR" sz="1000" b="0" i="1" strike="noStrike" spc="-1">
            <a:latin typeface="Calibri"/>
          </a:endParaRPr>
        </a:p>
      </xdr:txBody>
    </xdr:sp>
    <xdr:clientData/>
  </xdr:twoCellAnchor>
  <xdr:twoCellAnchor editAs="absolute">
    <xdr:from>
      <xdr:col>6</xdr:col>
      <xdr:colOff>175320</xdr:colOff>
      <xdr:row>3</xdr:row>
      <xdr:rowOff>105480</xdr:rowOff>
    </xdr:from>
    <xdr:to>
      <xdr:col>8</xdr:col>
      <xdr:colOff>283680</xdr:colOff>
      <xdr:row>12</xdr:row>
      <xdr:rowOff>143280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21720" y="646200"/>
          <a:ext cx="1645920" cy="1645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55"/>
  <sheetViews>
    <sheetView tabSelected="1" zoomScale="110" zoomScaleNormal="110" workbookViewId="0">
      <selection activeCell="L7" sqref="L7"/>
    </sheetView>
  </sheetViews>
  <sheetFormatPr baseColWidth="10" defaultColWidth="8.88671875" defaultRowHeight="14.4" x14ac:dyDescent="0.3"/>
  <cols>
    <col min="1" max="1" width="14.33203125" style="15" customWidth="1"/>
    <col min="2" max="2" width="15.88671875" style="15" customWidth="1"/>
    <col min="3" max="3" width="8" style="15" customWidth="1"/>
    <col min="4" max="4" width="11" style="15" customWidth="1"/>
    <col min="5" max="5" width="12.88671875" style="15" customWidth="1"/>
    <col min="6" max="6" width="8" style="15" customWidth="1"/>
    <col min="7" max="7" width="9.109375" style="15" customWidth="1"/>
    <col min="8" max="8" width="12.6640625" style="15" customWidth="1"/>
    <col min="9" max="9" width="7.88671875" style="16" customWidth="1"/>
    <col min="10" max="10" width="11.44140625" style="16"/>
    <col min="11" max="1025" width="11.44140625" style="15"/>
  </cols>
  <sheetData>
    <row r="1" spans="1:11" s="15" customFormat="1" x14ac:dyDescent="0.3">
      <c r="A1" s="17" t="s">
        <v>0</v>
      </c>
      <c r="B1" s="18"/>
      <c r="C1" s="19" t="s">
        <v>1</v>
      </c>
      <c r="D1" s="18" t="s">
        <v>2</v>
      </c>
      <c r="E1" s="19" t="s">
        <v>3</v>
      </c>
      <c r="F1" s="20" t="s">
        <v>4</v>
      </c>
      <c r="G1" s="14"/>
      <c r="H1" s="14"/>
      <c r="I1" s="14"/>
    </row>
    <row r="2" spans="1:11" s="15" customFormat="1" x14ac:dyDescent="0.3">
      <c r="A2" s="21" t="s">
        <v>5</v>
      </c>
      <c r="B2" s="22"/>
      <c r="C2" s="23" t="s">
        <v>6</v>
      </c>
      <c r="D2" s="22" t="s">
        <v>542</v>
      </c>
      <c r="E2" s="23" t="s">
        <v>7</v>
      </c>
      <c r="F2" s="24" t="s">
        <v>8</v>
      </c>
      <c r="G2" s="14"/>
      <c r="H2" s="14"/>
      <c r="I2" s="14"/>
    </row>
    <row r="3" spans="1:11" s="15" customFormat="1" x14ac:dyDescent="0.3">
      <c r="A3" s="21" t="s">
        <v>9</v>
      </c>
      <c r="B3" s="22" t="s">
        <v>10</v>
      </c>
      <c r="C3" s="23" t="s">
        <v>11</v>
      </c>
      <c r="D3" s="22" t="s">
        <v>12</v>
      </c>
      <c r="E3" s="23" t="s">
        <v>13</v>
      </c>
      <c r="F3" s="24"/>
      <c r="G3" s="14"/>
      <c r="H3" s="14"/>
      <c r="I3" s="14"/>
    </row>
    <row r="4" spans="1:11" s="15" customFormat="1" x14ac:dyDescent="0.3">
      <c r="A4" s="25" t="s">
        <v>14</v>
      </c>
      <c r="B4" s="26" t="s">
        <v>15</v>
      </c>
      <c r="C4" s="27" t="s">
        <v>16</v>
      </c>
      <c r="D4" s="28" t="s">
        <v>17</v>
      </c>
      <c r="E4" s="27" t="s">
        <v>18</v>
      </c>
      <c r="F4" s="29"/>
      <c r="G4" s="14"/>
      <c r="H4" s="14"/>
      <c r="I4" s="14"/>
    </row>
    <row r="5" spans="1:11" s="15" customFormat="1" x14ac:dyDescent="0.3">
      <c r="A5" s="13" t="s">
        <v>19</v>
      </c>
      <c r="B5" s="13"/>
      <c r="C5" s="13"/>
      <c r="D5" s="13"/>
      <c r="E5" s="13"/>
      <c r="F5" s="13"/>
      <c r="G5" s="14"/>
      <c r="H5" s="14"/>
      <c r="I5" s="14"/>
    </row>
    <row r="6" spans="1:11" s="15" customFormat="1" x14ac:dyDescent="0.3">
      <c r="A6" s="30" t="s">
        <v>20</v>
      </c>
      <c r="B6" s="31" t="s">
        <v>21</v>
      </c>
      <c r="C6" s="32"/>
      <c r="D6" s="33" t="s">
        <v>22</v>
      </c>
      <c r="E6" s="31" t="s">
        <v>23</v>
      </c>
      <c r="F6" s="32"/>
      <c r="G6" s="14"/>
      <c r="H6" s="14"/>
      <c r="I6" s="14"/>
    </row>
    <row r="7" spans="1:11" s="15" customFormat="1" x14ac:dyDescent="0.3">
      <c r="A7" s="12">
        <v>3</v>
      </c>
      <c r="B7" s="31" t="s">
        <v>24</v>
      </c>
      <c r="C7" s="32"/>
      <c r="D7" s="11">
        <v>2</v>
      </c>
      <c r="E7" s="31" t="s">
        <v>25</v>
      </c>
      <c r="F7" s="32"/>
      <c r="G7" s="14"/>
      <c r="H7" s="14"/>
      <c r="I7" s="14"/>
    </row>
    <row r="8" spans="1:11" s="15" customFormat="1" x14ac:dyDescent="0.3">
      <c r="A8" s="12"/>
      <c r="B8" s="31" t="s">
        <v>26</v>
      </c>
      <c r="C8" s="32"/>
      <c r="D8" s="11"/>
      <c r="E8" s="31" t="s">
        <v>27</v>
      </c>
      <c r="F8" s="32"/>
      <c r="G8" s="14"/>
      <c r="H8" s="14"/>
      <c r="I8" s="14"/>
    </row>
    <row r="9" spans="1:11" s="15" customFormat="1" x14ac:dyDescent="0.3">
      <c r="A9" s="12"/>
      <c r="B9" s="31" t="s">
        <v>28</v>
      </c>
      <c r="C9" s="32"/>
      <c r="D9" s="11"/>
      <c r="E9" s="31" t="s">
        <v>29</v>
      </c>
      <c r="F9" s="32"/>
      <c r="G9" s="14"/>
      <c r="H9" s="14"/>
      <c r="I9" s="14"/>
    </row>
    <row r="10" spans="1:11" s="15" customFormat="1" x14ac:dyDescent="0.3">
      <c r="A10" s="12"/>
      <c r="B10" s="31" t="s">
        <v>30</v>
      </c>
      <c r="C10" s="32"/>
      <c r="D10" s="33" t="s">
        <v>31</v>
      </c>
      <c r="E10" s="31" t="s">
        <v>32</v>
      </c>
      <c r="F10" s="32"/>
      <c r="G10" s="14"/>
      <c r="H10" s="14"/>
      <c r="I10" s="14"/>
    </row>
    <row r="11" spans="1:11" s="15" customFormat="1" x14ac:dyDescent="0.3">
      <c r="A11" s="30" t="s">
        <v>33</v>
      </c>
      <c r="B11" s="31" t="s">
        <v>34</v>
      </c>
      <c r="C11" s="32"/>
      <c r="D11" s="10">
        <v>2</v>
      </c>
      <c r="E11" s="31" t="s">
        <v>35</v>
      </c>
      <c r="F11" s="32"/>
      <c r="G11" s="14"/>
      <c r="H11" s="14"/>
      <c r="I11" s="14"/>
    </row>
    <row r="12" spans="1:11" s="15" customFormat="1" x14ac:dyDescent="0.3">
      <c r="A12" s="9">
        <v>2</v>
      </c>
      <c r="B12" s="31" t="s">
        <v>36</v>
      </c>
      <c r="C12" s="32"/>
      <c r="D12" s="10"/>
      <c r="E12" s="31" t="s">
        <v>37</v>
      </c>
      <c r="F12" s="32"/>
      <c r="G12" s="14"/>
      <c r="H12" s="14"/>
      <c r="I12" s="14"/>
    </row>
    <row r="13" spans="1:11" s="15" customFormat="1" x14ac:dyDescent="0.25">
      <c r="A13" s="9"/>
      <c r="B13" s="31" t="s">
        <v>38</v>
      </c>
      <c r="C13" s="32"/>
      <c r="D13" s="10"/>
      <c r="E13" s="31" t="s">
        <v>39</v>
      </c>
      <c r="F13" s="32"/>
      <c r="G13" s="14"/>
      <c r="H13" s="14"/>
      <c r="I13" s="14"/>
      <c r="K13" s="35"/>
    </row>
    <row r="14" spans="1:11" s="15" customFormat="1" x14ac:dyDescent="0.3">
      <c r="A14" s="30" t="s">
        <v>40</v>
      </c>
      <c r="B14" s="31" t="s">
        <v>41</v>
      </c>
      <c r="C14" s="32"/>
      <c r="D14" s="33" t="s">
        <v>42</v>
      </c>
      <c r="E14" s="31" t="s">
        <v>43</v>
      </c>
      <c r="F14" s="32"/>
      <c r="G14" s="33" t="s">
        <v>44</v>
      </c>
      <c r="H14" s="31" t="s">
        <v>45</v>
      </c>
      <c r="I14" s="36"/>
    </row>
    <row r="15" spans="1:11" s="15" customFormat="1" x14ac:dyDescent="0.3">
      <c r="A15" s="9">
        <v>2</v>
      </c>
      <c r="B15" s="31" t="s">
        <v>46</v>
      </c>
      <c r="C15" s="32"/>
      <c r="D15" s="34">
        <v>3</v>
      </c>
      <c r="E15" s="31" t="s">
        <v>47</v>
      </c>
      <c r="F15" s="32"/>
      <c r="G15" s="10">
        <v>4</v>
      </c>
      <c r="H15" s="31" t="s">
        <v>48</v>
      </c>
      <c r="I15" s="36">
        <v>1</v>
      </c>
    </row>
    <row r="16" spans="1:11" s="15" customFormat="1" x14ac:dyDescent="0.3">
      <c r="A16" s="9"/>
      <c r="B16" s="31" t="s">
        <v>49</v>
      </c>
      <c r="C16" s="32"/>
      <c r="D16" s="33" t="s">
        <v>50</v>
      </c>
      <c r="E16" s="31" t="s">
        <v>51</v>
      </c>
      <c r="F16" s="32"/>
      <c r="G16" s="10"/>
      <c r="H16" s="31" t="s">
        <v>52</v>
      </c>
      <c r="I16" s="36"/>
    </row>
    <row r="17" spans="1:11" s="15" customFormat="1" x14ac:dyDescent="0.3">
      <c r="A17" s="9"/>
      <c r="B17" s="31" t="s">
        <v>53</v>
      </c>
      <c r="C17" s="32"/>
      <c r="D17" s="10">
        <v>3</v>
      </c>
      <c r="E17" s="31" t="s">
        <v>54</v>
      </c>
      <c r="F17" s="32"/>
      <c r="G17" s="33" t="s">
        <v>55</v>
      </c>
      <c r="H17" s="31" t="s">
        <v>56</v>
      </c>
      <c r="I17" s="36"/>
    </row>
    <row r="18" spans="1:11" s="15" customFormat="1" x14ac:dyDescent="0.3">
      <c r="A18" s="9"/>
      <c r="B18" s="31" t="s">
        <v>57</v>
      </c>
      <c r="C18" s="32"/>
      <c r="D18" s="10"/>
      <c r="E18" s="31" t="s">
        <v>58</v>
      </c>
      <c r="F18" s="32"/>
      <c r="G18" s="10">
        <v>3</v>
      </c>
      <c r="H18" s="31" t="s">
        <v>59</v>
      </c>
      <c r="I18" s="36"/>
    </row>
    <row r="19" spans="1:11" s="15" customFormat="1" x14ac:dyDescent="0.3">
      <c r="A19" s="9"/>
      <c r="B19" s="31" t="s">
        <v>60</v>
      </c>
      <c r="C19" s="32"/>
      <c r="D19" s="33" t="s">
        <v>61</v>
      </c>
      <c r="E19" s="37"/>
      <c r="F19" s="32"/>
      <c r="G19" s="10"/>
      <c r="H19" s="31" t="s">
        <v>62</v>
      </c>
      <c r="I19" s="36"/>
      <c r="K19" s="38"/>
    </row>
    <row r="20" spans="1:11" s="15" customFormat="1" x14ac:dyDescent="0.3">
      <c r="A20" s="30" t="s">
        <v>63</v>
      </c>
      <c r="B20" s="31" t="s">
        <v>64</v>
      </c>
      <c r="C20" s="32"/>
      <c r="D20" s="10">
        <v>4</v>
      </c>
      <c r="E20" s="37"/>
      <c r="F20" s="32"/>
      <c r="G20" s="10"/>
      <c r="H20" s="31" t="s">
        <v>65</v>
      </c>
      <c r="I20" s="36"/>
    </row>
    <row r="21" spans="1:11" s="15" customFormat="1" x14ac:dyDescent="0.3">
      <c r="A21" s="9">
        <v>4</v>
      </c>
      <c r="B21" s="31" t="s">
        <v>66</v>
      </c>
      <c r="C21" s="32">
        <v>2</v>
      </c>
      <c r="D21" s="10"/>
      <c r="E21" s="37"/>
      <c r="F21" s="32"/>
      <c r="G21" s="33" t="s">
        <v>67</v>
      </c>
      <c r="H21" s="31" t="s">
        <v>68</v>
      </c>
      <c r="I21" s="36"/>
    </row>
    <row r="22" spans="1:11" s="15" customFormat="1" x14ac:dyDescent="0.3">
      <c r="A22" s="9"/>
      <c r="B22" s="31" t="s">
        <v>69</v>
      </c>
      <c r="C22" s="32"/>
      <c r="D22" s="10"/>
      <c r="E22" s="37"/>
      <c r="F22" s="32"/>
      <c r="G22" s="10">
        <v>3</v>
      </c>
      <c r="H22" s="31" t="s">
        <v>70</v>
      </c>
      <c r="I22" s="36"/>
    </row>
    <row r="23" spans="1:11" s="15" customFormat="1" x14ac:dyDescent="0.3">
      <c r="A23" s="30" t="s">
        <v>71</v>
      </c>
      <c r="B23" s="31" t="s">
        <v>72</v>
      </c>
      <c r="C23" s="32"/>
      <c r="D23" s="10"/>
      <c r="E23" s="37"/>
      <c r="F23" s="32"/>
      <c r="G23" s="10"/>
      <c r="H23" s="31" t="s">
        <v>73</v>
      </c>
      <c r="I23" s="36"/>
    </row>
    <row r="24" spans="1:11" s="15" customFormat="1" x14ac:dyDescent="0.3">
      <c r="A24" s="9">
        <v>2</v>
      </c>
      <c r="B24" s="31" t="s">
        <v>74</v>
      </c>
      <c r="C24" s="32"/>
      <c r="D24" s="33" t="s">
        <v>75</v>
      </c>
      <c r="E24" s="31" t="s">
        <v>76</v>
      </c>
      <c r="F24" s="32"/>
      <c r="G24" s="10"/>
      <c r="H24" s="31" t="s">
        <v>77</v>
      </c>
      <c r="I24" s="36"/>
    </row>
    <row r="25" spans="1:11" s="15" customFormat="1" x14ac:dyDescent="0.3">
      <c r="A25" s="9"/>
      <c r="B25" s="31" t="s">
        <v>78</v>
      </c>
      <c r="C25" s="32"/>
      <c r="D25" s="10">
        <v>2</v>
      </c>
      <c r="E25" s="31" t="s">
        <v>79</v>
      </c>
      <c r="F25" s="32"/>
      <c r="G25" s="33" t="s">
        <v>80</v>
      </c>
      <c r="H25" s="31" t="s">
        <v>81</v>
      </c>
      <c r="I25" s="36"/>
    </row>
    <row r="26" spans="1:11" s="15" customFormat="1" x14ac:dyDescent="0.3">
      <c r="A26" s="9"/>
      <c r="B26" s="31" t="s">
        <v>82</v>
      </c>
      <c r="C26" s="32"/>
      <c r="D26" s="10"/>
      <c r="E26" s="31" t="s">
        <v>83</v>
      </c>
      <c r="F26" s="32"/>
      <c r="G26" s="10">
        <v>2</v>
      </c>
      <c r="H26" s="31" t="s">
        <v>84</v>
      </c>
      <c r="I26" s="36"/>
    </row>
    <row r="27" spans="1:11" s="15" customFormat="1" x14ac:dyDescent="0.3">
      <c r="A27" s="9"/>
      <c r="B27" s="31" t="s">
        <v>85</v>
      </c>
      <c r="C27" s="32"/>
      <c r="D27" s="33" t="s">
        <v>86</v>
      </c>
      <c r="E27" s="31" t="s">
        <v>87</v>
      </c>
      <c r="F27" s="32"/>
      <c r="G27" s="10"/>
      <c r="H27" s="31" t="s">
        <v>53</v>
      </c>
      <c r="I27" s="36"/>
    </row>
    <row r="28" spans="1:11" s="15" customFormat="1" x14ac:dyDescent="0.3">
      <c r="A28" s="9"/>
      <c r="B28" s="31" t="s">
        <v>88</v>
      </c>
      <c r="C28" s="32">
        <v>1</v>
      </c>
      <c r="D28" s="8">
        <v>3</v>
      </c>
      <c r="E28" s="31" t="s">
        <v>89</v>
      </c>
      <c r="F28" s="32">
        <v>1</v>
      </c>
      <c r="G28" s="10"/>
      <c r="H28" s="31" t="s">
        <v>90</v>
      </c>
      <c r="I28" s="36"/>
    </row>
    <row r="29" spans="1:11" s="15" customFormat="1" x14ac:dyDescent="0.3">
      <c r="A29" s="9"/>
      <c r="B29" s="31" t="s">
        <v>91</v>
      </c>
      <c r="C29" s="32"/>
      <c r="D29" s="8"/>
      <c r="E29" s="31" t="s">
        <v>92</v>
      </c>
      <c r="F29" s="32"/>
      <c r="G29" s="33" t="s">
        <v>93</v>
      </c>
      <c r="H29" s="31" t="s">
        <v>94</v>
      </c>
      <c r="I29" s="36"/>
    </row>
    <row r="30" spans="1:11" s="15" customFormat="1" x14ac:dyDescent="0.3">
      <c r="A30" s="9"/>
      <c r="B30" s="31" t="s">
        <v>95</v>
      </c>
      <c r="C30" s="32"/>
      <c r="D30" s="8"/>
      <c r="E30" s="31" t="s">
        <v>96</v>
      </c>
      <c r="F30" s="32"/>
      <c r="G30" s="32">
        <v>3</v>
      </c>
      <c r="H30" s="31" t="s">
        <v>97</v>
      </c>
      <c r="I30" s="36"/>
    </row>
    <row r="31" spans="1:11" s="15" customFormat="1" x14ac:dyDescent="0.3">
      <c r="A31" s="9"/>
      <c r="B31" s="31" t="s">
        <v>98</v>
      </c>
      <c r="C31" s="32"/>
      <c r="D31" s="8"/>
      <c r="E31" s="31" t="s">
        <v>99</v>
      </c>
      <c r="F31" s="32">
        <v>1</v>
      </c>
      <c r="G31" s="33" t="s">
        <v>100</v>
      </c>
      <c r="H31" s="31" t="s">
        <v>101</v>
      </c>
      <c r="I31" s="36"/>
    </row>
    <row r="32" spans="1:11" s="15" customFormat="1" x14ac:dyDescent="0.3">
      <c r="A32" s="30" t="s">
        <v>102</v>
      </c>
      <c r="B32" s="31" t="s">
        <v>103</v>
      </c>
      <c r="C32" s="32"/>
      <c r="D32" s="8"/>
      <c r="E32" s="31" t="s">
        <v>104</v>
      </c>
      <c r="F32" s="32"/>
      <c r="G32" s="8">
        <v>3</v>
      </c>
      <c r="H32" s="31" t="s">
        <v>105</v>
      </c>
      <c r="I32" s="36"/>
    </row>
    <row r="33" spans="1:9" s="15" customFormat="1" x14ac:dyDescent="0.3">
      <c r="A33" s="40">
        <v>3</v>
      </c>
      <c r="B33" s="41" t="s">
        <v>106</v>
      </c>
      <c r="C33" s="39">
        <v>1</v>
      </c>
      <c r="D33" s="8"/>
      <c r="E33" s="41" t="s">
        <v>107</v>
      </c>
      <c r="F33" s="39"/>
      <c r="G33" s="8"/>
      <c r="H33" s="41" t="s">
        <v>108</v>
      </c>
      <c r="I33" s="42">
        <v>1</v>
      </c>
    </row>
    <row r="34" spans="1:9" s="15" customFormat="1" x14ac:dyDescent="0.3">
      <c r="A34" s="7" t="s">
        <v>109</v>
      </c>
      <c r="B34" s="7"/>
      <c r="C34" s="7"/>
      <c r="D34" s="7"/>
      <c r="E34" s="7"/>
      <c r="F34" s="6" t="s">
        <v>110</v>
      </c>
      <c r="G34" s="6"/>
      <c r="H34" s="5">
        <v>1</v>
      </c>
      <c r="I34" s="5"/>
    </row>
    <row r="35" spans="1:9" s="15" customFormat="1" x14ac:dyDescent="0.3">
      <c r="A35" s="44" t="s">
        <v>111</v>
      </c>
      <c r="B35" s="4" t="s">
        <v>112</v>
      </c>
      <c r="C35" s="4"/>
      <c r="D35" s="45" t="s">
        <v>113</v>
      </c>
      <c r="E35" s="46" t="s">
        <v>114</v>
      </c>
      <c r="F35" s="3" t="s">
        <v>115</v>
      </c>
      <c r="G35" s="3"/>
      <c r="H35" s="2" t="s">
        <v>116</v>
      </c>
      <c r="I35" s="2"/>
    </row>
    <row r="36" spans="1:9" s="15" customFormat="1" ht="15" customHeight="1" x14ac:dyDescent="0.3">
      <c r="A36" s="1" t="s">
        <v>117</v>
      </c>
      <c r="B36" s="87" t="str">
        <f>IF(A36="","",VLOOKUP(A36,Liste!$A$29:$F$260,5,0))</f>
        <v>Défensive +1, Secondaire +1, Allonge 0</v>
      </c>
      <c r="C36" s="87"/>
      <c r="D36" s="88">
        <f>IF(A36="","",VLOOKUP(A36,Liste!$A$29:$G$260,4,0))</f>
        <v>1</v>
      </c>
      <c r="E36" s="47">
        <f>IF(A36="","",VLOOKUP(A36,Liste!$A$29:$G$260,6,0))</f>
        <v>3</v>
      </c>
      <c r="F36" s="89" t="s">
        <v>118</v>
      </c>
      <c r="G36" s="89"/>
      <c r="H36" s="90" t="s">
        <v>119</v>
      </c>
      <c r="I36" s="90"/>
    </row>
    <row r="37" spans="1:9" s="15" customFormat="1" x14ac:dyDescent="0.3">
      <c r="A37" s="1"/>
      <c r="B37" s="87"/>
      <c r="C37" s="87"/>
      <c r="D37" s="88"/>
      <c r="E37" s="47">
        <f>IF(A36="","",VLOOKUP(A36,Liste!$A$29:$G$260,7,0))</f>
        <v>2</v>
      </c>
      <c r="F37" s="91">
        <f>G30+D17+G18</f>
        <v>9</v>
      </c>
      <c r="G37" s="91"/>
      <c r="H37" s="92">
        <f>A7+A15+G30-H46+(IF($A$36="",0,VLOOKUP($A$36,Liste!A29:H260,8,0)))+(IF($A$38="",0,VLOOKUP($A$38,Liste!A29:H260,8,0)))+(IF($A$40="",0,VLOOKUP($A$40,Liste!A29:H260,8,0)))+(IF($A$42="",0,VLOOKUP($A$42,Liste!A29:H260,8,0)))</f>
        <v>9</v>
      </c>
      <c r="I37" s="92"/>
    </row>
    <row r="38" spans="1:9" s="15" customFormat="1" ht="13.8" customHeight="1" x14ac:dyDescent="0.3">
      <c r="A38" s="1"/>
      <c r="B38" s="87" t="str">
        <f>IF(A38="","",VLOOKUP(A38,Liste!$A$29:$F$260,5,0))</f>
        <v/>
      </c>
      <c r="C38" s="87"/>
      <c r="D38" s="88" t="str">
        <f>IF(A38="","",VLOOKUP(A38,Liste!$A$29:$G$260,4,0))</f>
        <v/>
      </c>
      <c r="E38" s="47" t="str">
        <f>IF(A38="","",VLOOKUP(A38,Liste!$A$29:$G$260,6,0))</f>
        <v/>
      </c>
      <c r="F38" s="91"/>
      <c r="G38" s="91"/>
      <c r="H38" s="92"/>
      <c r="I38" s="92"/>
    </row>
    <row r="39" spans="1:9" s="15" customFormat="1" x14ac:dyDescent="0.3">
      <c r="A39" s="1"/>
      <c r="B39" s="87"/>
      <c r="C39" s="87"/>
      <c r="D39" s="88"/>
      <c r="E39" s="47" t="str">
        <f>IF(A38="","",VLOOKUP(A38,Liste!$A$29:$G$260,7,0))</f>
        <v/>
      </c>
      <c r="F39" s="93" t="s">
        <v>120</v>
      </c>
      <c r="G39" s="93"/>
      <c r="H39" s="94" t="s">
        <v>121</v>
      </c>
      <c r="I39" s="94"/>
    </row>
    <row r="40" spans="1:9" s="15" customFormat="1" x14ac:dyDescent="0.3">
      <c r="A40" s="1"/>
      <c r="B40" s="87" t="str">
        <f>IF(A40="","",VLOOKUP(A40,Liste!$A$29:$F$260,5,0))</f>
        <v/>
      </c>
      <c r="C40" s="87"/>
      <c r="D40" s="88" t="str">
        <f>IF(A40="","",VLOOKUP(A40,Liste!$A$29:$G$260,4,0))</f>
        <v/>
      </c>
      <c r="E40" s="47" t="str">
        <f>IF(A40="","",VLOOKUP(A40,Liste!$A$29:$G$260,6,0))</f>
        <v/>
      </c>
      <c r="F40" s="89" t="s">
        <v>122</v>
      </c>
      <c r="G40" s="89"/>
      <c r="H40" s="95" t="s">
        <v>123</v>
      </c>
      <c r="I40" s="95"/>
    </row>
    <row r="41" spans="1:9" s="15" customFormat="1" x14ac:dyDescent="0.3">
      <c r="A41" s="1"/>
      <c r="B41" s="87"/>
      <c r="C41" s="87"/>
      <c r="D41" s="88"/>
      <c r="E41" s="47" t="str">
        <f>IF(A40="","",VLOOKUP(A40,Liste!$A$29:$G$260,7,0))</f>
        <v/>
      </c>
      <c r="F41" s="96">
        <f>G32*3</f>
        <v>9</v>
      </c>
      <c r="G41" s="96"/>
      <c r="H41" s="97">
        <f>D15*3</f>
        <v>9</v>
      </c>
      <c r="I41" s="97"/>
    </row>
    <row r="42" spans="1:9" s="15" customFormat="1" x14ac:dyDescent="0.3">
      <c r="A42" s="98"/>
      <c r="B42" s="99" t="str">
        <f>IF(A42="","",VLOOKUP(A42,Liste!$A$29:$F$260,5,0))</f>
        <v/>
      </c>
      <c r="C42" s="99"/>
      <c r="D42" s="100" t="str">
        <f>IF(A42="","",VLOOKUP(A42,Liste!$A$29:$G$260,4,0))</f>
        <v/>
      </c>
      <c r="E42" s="47" t="str">
        <f>IF(A42="","",VLOOKUP(A42,Liste!$A$29:$G$260,6,0))</f>
        <v/>
      </c>
      <c r="F42" s="96"/>
      <c r="G42" s="96"/>
      <c r="H42" s="97"/>
      <c r="I42" s="97"/>
    </row>
    <row r="43" spans="1:9" s="15" customFormat="1" x14ac:dyDescent="0.3">
      <c r="A43" s="98"/>
      <c r="B43" s="99"/>
      <c r="C43" s="99"/>
      <c r="D43" s="100"/>
      <c r="E43" s="49" t="str">
        <f>IF(A42="","",VLOOKUP(A42,Liste!$A$29:$G$260,7,0))</f>
        <v/>
      </c>
      <c r="F43" s="7" t="s">
        <v>124</v>
      </c>
      <c r="G43" s="7"/>
      <c r="H43" s="7"/>
      <c r="I43" s="7"/>
    </row>
    <row r="44" spans="1:9" s="15" customFormat="1" x14ac:dyDescent="0.3">
      <c r="A44" s="3" t="s">
        <v>125</v>
      </c>
      <c r="B44" s="101" t="s">
        <v>113</v>
      </c>
      <c r="C44" s="101"/>
      <c r="D44" s="101" t="s">
        <v>126</v>
      </c>
      <c r="E44" s="50" t="s">
        <v>127</v>
      </c>
      <c r="F44" s="102" t="s">
        <v>128</v>
      </c>
      <c r="G44" s="102"/>
      <c r="H44" s="102"/>
      <c r="I44" s="102"/>
    </row>
    <row r="45" spans="1:9" s="15" customFormat="1" x14ac:dyDescent="0.3">
      <c r="A45" s="3"/>
      <c r="B45" s="101"/>
      <c r="C45" s="101"/>
      <c r="D45" s="101"/>
      <c r="E45" s="51" t="s">
        <v>127</v>
      </c>
      <c r="F45" s="93" t="s">
        <v>129</v>
      </c>
      <c r="G45" s="93"/>
      <c r="H45" s="94" t="s">
        <v>130</v>
      </c>
      <c r="I45" s="94"/>
    </row>
    <row r="46" spans="1:9" s="15" customFormat="1" x14ac:dyDescent="0.3">
      <c r="A46" s="52" t="s">
        <v>127</v>
      </c>
      <c r="B46" s="103" t="s">
        <v>131</v>
      </c>
      <c r="C46" s="103"/>
      <c r="D46" s="104" t="s">
        <v>45</v>
      </c>
      <c r="E46" s="51" t="s">
        <v>127</v>
      </c>
      <c r="F46" s="96">
        <f>IF(F44="","",VLOOKUP(F44,Liste!A12:D27,2,0))</f>
        <v>1</v>
      </c>
      <c r="G46" s="96"/>
      <c r="H46" s="105">
        <f>IF(F44="","",VLOOKUP(F44,Liste!A12:D27,3,0))</f>
        <v>0</v>
      </c>
      <c r="I46" s="105"/>
    </row>
    <row r="47" spans="1:9" s="15" customFormat="1" x14ac:dyDescent="0.3">
      <c r="A47" s="53" t="s">
        <v>127</v>
      </c>
      <c r="B47" s="106" t="s">
        <v>131</v>
      </c>
      <c r="C47" s="106"/>
      <c r="D47" s="104"/>
      <c r="E47" s="54" t="s">
        <v>127</v>
      </c>
      <c r="F47" s="96"/>
      <c r="G47" s="96"/>
      <c r="H47" s="105"/>
      <c r="I47" s="105"/>
    </row>
    <row r="48" spans="1:9" ht="15" customHeight="1" x14ac:dyDescent="0.3">
      <c r="A48" s="55" t="s">
        <v>86</v>
      </c>
      <c r="B48" s="56" t="s">
        <v>132</v>
      </c>
      <c r="C48" s="56" t="s">
        <v>133</v>
      </c>
      <c r="D48" s="45" t="s">
        <v>113</v>
      </c>
      <c r="E48" s="55" t="s">
        <v>31</v>
      </c>
      <c r="F48" s="56" t="s">
        <v>133</v>
      </c>
      <c r="G48" s="57" t="s">
        <v>113</v>
      </c>
      <c r="H48" s="107" t="s">
        <v>134</v>
      </c>
      <c r="I48" s="58">
        <f>$A$7+$C$10</f>
        <v>3</v>
      </c>
    </row>
    <row r="49" spans="1:9" x14ac:dyDescent="0.3">
      <c r="A49" s="59" t="s">
        <v>104</v>
      </c>
      <c r="B49" s="60">
        <f>$D$28+$F$32</f>
        <v>3</v>
      </c>
      <c r="C49" s="108">
        <f>IF($D$28="","",$D$28)</f>
        <v>3</v>
      </c>
      <c r="D49" s="62">
        <f>$G$30</f>
        <v>3</v>
      </c>
      <c r="E49" s="63">
        <f>$D$11+$F$10</f>
        <v>2</v>
      </c>
      <c r="F49" s="108">
        <f>$D$11</f>
        <v>2</v>
      </c>
      <c r="G49" s="64">
        <f>$G$30</f>
        <v>3</v>
      </c>
      <c r="H49" s="107"/>
      <c r="I49" s="48">
        <f>$A$7</f>
        <v>3</v>
      </c>
    </row>
    <row r="50" spans="1:9" ht="15.75" customHeight="1" x14ac:dyDescent="0.3">
      <c r="A50" s="59" t="s">
        <v>96</v>
      </c>
      <c r="B50" s="60">
        <f>$D$28+$F$30</f>
        <v>3</v>
      </c>
      <c r="C50" s="108"/>
      <c r="D50" s="109">
        <f>$G$32</f>
        <v>3</v>
      </c>
      <c r="E50" s="63">
        <f>$D$11+$F$10</f>
        <v>2</v>
      </c>
      <c r="F50" s="108"/>
      <c r="G50" s="110">
        <f>$G$32</f>
        <v>3</v>
      </c>
      <c r="H50" s="111" t="s">
        <v>135</v>
      </c>
      <c r="I50" s="48">
        <f>$G$18+$I$19</f>
        <v>3</v>
      </c>
    </row>
    <row r="51" spans="1:9" x14ac:dyDescent="0.3">
      <c r="A51" s="59" t="s">
        <v>89</v>
      </c>
      <c r="B51" s="60">
        <f>$D$28+$F$28</f>
        <v>4</v>
      </c>
      <c r="C51" s="108"/>
      <c r="D51" s="109"/>
      <c r="E51" s="63">
        <f>$D$11+$F$11</f>
        <v>2</v>
      </c>
      <c r="F51" s="108"/>
      <c r="G51" s="110"/>
      <c r="H51" s="111"/>
      <c r="I51" s="48">
        <f>$G$18</f>
        <v>3</v>
      </c>
    </row>
    <row r="52" spans="1:9" ht="15" customHeight="1" x14ac:dyDescent="0.3">
      <c r="A52" s="59" t="s">
        <v>87</v>
      </c>
      <c r="B52" s="60">
        <f>$D$28+$F$27</f>
        <v>3</v>
      </c>
      <c r="C52" s="108"/>
      <c r="D52" s="109">
        <f>$D$28</f>
        <v>3</v>
      </c>
      <c r="E52" s="63">
        <f>$D$11+$F$11</f>
        <v>2</v>
      </c>
      <c r="F52" s="108"/>
      <c r="G52" s="110">
        <f>$D$28</f>
        <v>3</v>
      </c>
      <c r="H52" s="21" t="s">
        <v>136</v>
      </c>
      <c r="I52" s="48">
        <f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spans="1:9" x14ac:dyDescent="0.3">
      <c r="A53" s="59" t="s">
        <v>107</v>
      </c>
      <c r="B53" s="60">
        <f>$D$28+$F$33</f>
        <v>3</v>
      </c>
      <c r="C53" s="108"/>
      <c r="D53" s="109"/>
      <c r="E53" s="63">
        <f>$D$11+$F$10</f>
        <v>2</v>
      </c>
      <c r="F53" s="108"/>
      <c r="G53" s="110"/>
      <c r="H53" s="65" t="s">
        <v>137</v>
      </c>
      <c r="I53" s="48">
        <f>I52*4</f>
        <v>16</v>
      </c>
    </row>
    <row r="54" spans="1:9" x14ac:dyDescent="0.3">
      <c r="A54" s="59" t="s">
        <v>92</v>
      </c>
      <c r="B54" s="60">
        <f>$D$28+$F$29</f>
        <v>3</v>
      </c>
      <c r="C54" s="108"/>
      <c r="D54" s="112">
        <f>$D$17</f>
        <v>3</v>
      </c>
      <c r="E54" s="63">
        <f>$D$11+$F$10</f>
        <v>2</v>
      </c>
      <c r="F54" s="108"/>
      <c r="G54" s="113">
        <f>$D$17</f>
        <v>3</v>
      </c>
      <c r="H54" s="21" t="s">
        <v>138</v>
      </c>
      <c r="I54" s="36"/>
    </row>
    <row r="55" spans="1:9" x14ac:dyDescent="0.3">
      <c r="A55" s="66" t="s">
        <v>99</v>
      </c>
      <c r="B55" s="61">
        <f>$D$28+$F$31</f>
        <v>4</v>
      </c>
      <c r="C55" s="108"/>
      <c r="D55" s="112"/>
      <c r="E55" s="67">
        <f>$D$11+$F$10</f>
        <v>2</v>
      </c>
      <c r="F55" s="108"/>
      <c r="G55" s="113"/>
      <c r="H55" s="68" t="s">
        <v>139</v>
      </c>
      <c r="I55" s="69"/>
    </row>
  </sheetData>
  <mergeCells count="68"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  <mergeCell ref="B46:C46"/>
    <mergeCell ref="D46:D47"/>
    <mergeCell ref="F46:G47"/>
    <mergeCell ref="H46:I47"/>
    <mergeCell ref="B47:C47"/>
    <mergeCell ref="A44:A45"/>
    <mergeCell ref="B44:C45"/>
    <mergeCell ref="D44:D45"/>
    <mergeCell ref="F44:I44"/>
    <mergeCell ref="F45:G45"/>
    <mergeCell ref="H45:I45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34:E34"/>
    <mergeCell ref="F34:G34"/>
    <mergeCell ref="H34:I34"/>
    <mergeCell ref="B35:C35"/>
    <mergeCell ref="F35:G35"/>
    <mergeCell ref="H35:I35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G1:I13"/>
    <mergeCell ref="A5:F5"/>
    <mergeCell ref="A7:A10"/>
    <mergeCell ref="D7:D9"/>
    <mergeCell ref="D11:D13"/>
    <mergeCell ref="A12:A13"/>
  </mergeCells>
  <dataValidations count="2">
    <dataValidation type="list" allowBlank="1" showInputMessage="1" showErrorMessage="1" sqref="A7:A10 D7:D9 D11:D13 A12:A13 A15:A19 D15 G15:G16 D17:D18 G18:G20 F19:F23 D20:D23 A21:A22 G22:G24 A24:A31 D25:D26 G26:G28 D28:D33 G30 G32:G33 A33" xr:uid="{00000000-0002-0000-0000-000000000000}">
      <formula1>Compétence</formula1>
      <formula2>0</formula2>
    </dataValidation>
    <dataValidation type="list" allowBlank="1" showInputMessage="1" showErrorMessage="1" sqref="F44:I44" xr:uid="{00000000-0002-0000-0000-000001000000}">
      <formula1>Armure</formula1>
      <formula2>0</formula2>
    </dataValidation>
  </dataValidations>
  <printOptions horizontalCentered="1" verticalCentered="1"/>
  <pageMargins left="0.23611111111111099" right="0.23611111111111099" top="0.23611111111111099" bottom="0.23611111111111099" header="0.51180555555555496" footer="0.51180555555555496"/>
  <pageSetup paperSize="9" firstPageNumber="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00000000-0002-0000-0000-000002000000}">
          <x14:formula1>
            <xm:f>OFFSET(Liste!$A$2,,,$A$7+1)</xm:f>
          </x14:formula1>
          <x14:formula2>
            <xm:f>0</xm:f>
          </x14:formula2>
          <xm:sqref>C6:C10</xm:sqref>
        </x14:dataValidation>
        <x14:dataValidation type="list" allowBlank="1" showInputMessage="1" showErrorMessage="1" xr:uid="{00000000-0002-0000-0000-000003000000}">
          <x14:formula1>
            <xm:f>OFFSET(Liste!$A$2,,,$A$12+1)</xm:f>
          </x14:formula1>
          <x14:formula2>
            <xm:f>0</xm:f>
          </x14:formula2>
          <xm:sqref>C11:C13</xm:sqref>
        </x14:dataValidation>
        <x14:dataValidation type="list" allowBlank="1" showInputMessage="1" showErrorMessage="1" xr:uid="{00000000-0002-0000-0000-000004000000}">
          <x14:formula1>
            <xm:f>OFFSET(Liste!$A$2,,,$A$15+1)</xm:f>
          </x14:formula1>
          <x14:formula2>
            <xm:f>0</xm:f>
          </x14:formula2>
          <xm:sqref>C14:C19</xm:sqref>
        </x14:dataValidation>
        <x14:dataValidation type="list" allowBlank="1" showInputMessage="1" showErrorMessage="1" xr:uid="{00000000-0002-0000-0000-000005000000}">
          <x14:formula1>
            <xm:f>OFFSET(Liste!$A$2,,,$A$21+1)</xm:f>
          </x14:formula1>
          <x14:formula2>
            <xm:f>0</xm:f>
          </x14:formula2>
          <xm:sqref>C20:C22</xm:sqref>
        </x14:dataValidation>
        <x14:dataValidation type="list" allowBlank="1" showInputMessage="1" showErrorMessage="1" xr:uid="{00000000-0002-0000-0000-000006000000}">
          <x14:formula1>
            <xm:f>OFFSET(Liste!$A$2,,,$A$24+1)</xm:f>
          </x14:formula1>
          <x14:formula2>
            <xm:f>0</xm:f>
          </x14:formula2>
          <xm:sqref>C23:C31</xm:sqref>
        </x14:dataValidation>
        <x14:dataValidation type="list" allowBlank="1" showInputMessage="1" showErrorMessage="1" xr:uid="{00000000-0002-0000-0000-000007000000}">
          <x14:formula1>
            <xm:f>OFFSET(Liste!$A$2,,,$A$33+1)</xm:f>
          </x14:formula1>
          <x14:formula2>
            <xm:f>0</xm:f>
          </x14:formula2>
          <xm:sqref>C32:C33</xm:sqref>
        </x14:dataValidation>
        <x14:dataValidation type="list" allowBlank="1" showInputMessage="1" showErrorMessage="1" xr:uid="{00000000-0002-0000-0000-000008000000}">
          <x14:formula1>
            <xm:f>OFFSET(Liste!$A$2,,,$D$7+1)</xm:f>
          </x14:formula1>
          <x14:formula2>
            <xm:f>0</xm:f>
          </x14:formula2>
          <xm:sqref>F6:F9</xm:sqref>
        </x14:dataValidation>
        <x14:dataValidation type="list" allowBlank="1" showInputMessage="1" showErrorMessage="1" xr:uid="{00000000-0002-0000-0000-000009000000}">
          <x14:formula1>
            <xm:f>OFFSET(Liste!$A$2,,,$D$11+1)</xm:f>
          </x14:formula1>
          <x14:formula2>
            <xm:f>0</xm:f>
          </x14:formula2>
          <xm:sqref>F10:F13</xm:sqref>
        </x14:dataValidation>
        <x14:dataValidation type="list" allowBlank="1" showInputMessage="1" showErrorMessage="1" xr:uid="{00000000-0002-0000-0000-00000A000000}">
          <x14:formula1>
            <xm:f>OFFSET(Liste!$A$2,,,$D$15+1)</xm:f>
          </x14:formula1>
          <x14:formula2>
            <xm:f>0</xm:f>
          </x14:formula2>
          <xm:sqref>F14:F15</xm:sqref>
        </x14:dataValidation>
        <x14:dataValidation type="list" allowBlank="1" showInputMessage="1" showErrorMessage="1" xr:uid="{00000000-0002-0000-0000-00000B000000}">
          <x14:formula1>
            <xm:f>OFFSET(Liste!$A$2,,,$D$17+1)</xm:f>
          </x14:formula1>
          <x14:formula2>
            <xm:f>0</xm:f>
          </x14:formula2>
          <xm:sqref>F16:F18</xm:sqref>
        </x14:dataValidation>
        <x14:dataValidation type="list" allowBlank="1" showInputMessage="1" showErrorMessage="1" xr:uid="{00000000-0002-0000-0000-00000C000000}">
          <x14:formula1>
            <xm:f>OFFSET(Liste!$A$2,,,$D$25+1)</xm:f>
          </x14:formula1>
          <x14:formula2>
            <xm:f>0</xm:f>
          </x14:formula2>
          <xm:sqref>F24:F26</xm:sqref>
        </x14:dataValidation>
        <x14:dataValidation type="list" allowBlank="1" showInputMessage="1" showErrorMessage="1" xr:uid="{00000000-0002-0000-0000-00000D000000}">
          <x14:formula1>
            <xm:f>OFFSET(Liste!$A$2,,,$D$28+1)</xm:f>
          </x14:formula1>
          <x14:formula2>
            <xm:f>0</xm:f>
          </x14:formula2>
          <xm:sqref>F27:F33</xm:sqref>
        </x14:dataValidation>
        <x14:dataValidation type="list" allowBlank="1" showInputMessage="1" showErrorMessage="1" xr:uid="{00000000-0002-0000-0000-00000E000000}">
          <x14:formula1>
            <xm:f>OFFSET(Liste!$A$2,,,$G$15+1)</xm:f>
          </x14:formula1>
          <x14:formula2>
            <xm:f>0</xm:f>
          </x14:formula2>
          <xm:sqref>I14:I16</xm:sqref>
        </x14:dataValidation>
        <x14:dataValidation type="list" allowBlank="1" showInputMessage="1" showErrorMessage="1" xr:uid="{00000000-0002-0000-0000-00000F000000}">
          <x14:formula1>
            <xm:f>OFFSET(Liste!$A$2,,,$G$18+1)</xm:f>
          </x14:formula1>
          <x14:formula2>
            <xm:f>0</xm:f>
          </x14:formula2>
          <xm:sqref>I17:I20</xm:sqref>
        </x14:dataValidation>
        <x14:dataValidation type="list" allowBlank="1" showInputMessage="1" showErrorMessage="1" xr:uid="{00000000-0002-0000-0000-000010000000}">
          <x14:formula1>
            <xm:f>OFFSET(Liste!$A$2,,,$G$22+1)</xm:f>
          </x14:formula1>
          <x14:formula2>
            <xm:f>0</xm:f>
          </x14:formula2>
          <xm:sqref>I21:I24</xm:sqref>
        </x14:dataValidation>
        <x14:dataValidation type="list" allowBlank="1" showInputMessage="1" showErrorMessage="1" xr:uid="{00000000-0002-0000-0000-000011000000}">
          <x14:formula1>
            <xm:f>OFFSET(Liste!$A$2,,,$G$26+1)</xm:f>
          </x14:formula1>
          <x14:formula2>
            <xm:f>0</xm:f>
          </x14:formula2>
          <xm:sqref>I25:I28</xm:sqref>
        </x14:dataValidation>
        <x14:dataValidation type="list" allowBlank="1" showInputMessage="1" showErrorMessage="1" xr:uid="{00000000-0002-0000-0000-000012000000}">
          <x14:formula1>
            <xm:f>OFFSET(Liste!$A$2,,,$G$30+1)</xm:f>
          </x14:formula1>
          <x14:formula2>
            <xm:f>0</xm:f>
          </x14:formula2>
          <xm:sqref>I29:I30</xm:sqref>
        </x14:dataValidation>
        <x14:dataValidation type="list" allowBlank="1" showInputMessage="1" showErrorMessage="1" xr:uid="{00000000-0002-0000-0000-000013000000}">
          <x14:formula1>
            <xm:f>OFFSET(Liste!$A$2,,,$G$32+1)</xm:f>
          </x14:formula1>
          <x14:formula2>
            <xm:f>0</xm:f>
          </x14:formula2>
          <xm:sqref>I31:I33</xm:sqref>
        </x14:dataValidation>
        <x14:dataValidation type="list" allowBlank="1" showInputMessage="1" showErrorMessage="1" xr:uid="{00000000-0002-0000-0000-000014000000}">
          <x14:formula1>
            <xm:f>Liste!$A$2:$A$10</xm:f>
          </x14:formula1>
          <x14:formula2>
            <xm:f>0</xm:f>
          </x14:formula2>
          <xm:sqref>H34:I34</xm:sqref>
        </x14:dataValidation>
        <x14:dataValidation type="list" allowBlank="1" showInputMessage="1" showErrorMessage="1" xr:uid="{00000000-0002-0000-0000-000015000000}">
          <x14:formula1>
            <xm:f>Liste!$A$30:$A$260</xm:f>
          </x14:formula1>
          <x14:formula2>
            <xm:f>0</xm:f>
          </x14:formula2>
          <xm:sqref>A36:A43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6"/>
  <sheetViews>
    <sheetView zoomScale="110" zoomScaleNormal="110" workbookViewId="0">
      <selection activeCell="J14" sqref="J14"/>
    </sheetView>
  </sheetViews>
  <sheetFormatPr baseColWidth="10" defaultColWidth="8.88671875" defaultRowHeight="14.4" x14ac:dyDescent="0.3"/>
  <cols>
    <col min="1" max="1" width="32.6640625" customWidth="1"/>
    <col min="2" max="1025" width="11.44140625"/>
  </cols>
  <sheetData>
    <row r="1" spans="1:7" x14ac:dyDescent="0.3">
      <c r="A1" s="114" t="s">
        <v>140</v>
      </c>
      <c r="B1" s="114"/>
      <c r="C1" s="114"/>
      <c r="D1" s="114"/>
      <c r="E1" s="114"/>
      <c r="F1" s="115" t="s">
        <v>141</v>
      </c>
      <c r="G1" s="115"/>
    </row>
    <row r="2" spans="1:7" x14ac:dyDescent="0.3">
      <c r="A2" s="70" t="s">
        <v>111</v>
      </c>
      <c r="B2" s="116" t="s">
        <v>112</v>
      </c>
      <c r="C2" s="116"/>
      <c r="D2" s="71" t="s">
        <v>113</v>
      </c>
      <c r="E2" s="72" t="s">
        <v>114</v>
      </c>
      <c r="F2" s="117" t="s">
        <v>142</v>
      </c>
      <c r="G2" s="117"/>
    </row>
    <row r="3" spans="1:7" x14ac:dyDescent="0.3">
      <c r="A3" s="118"/>
      <c r="B3" s="119" t="str">
        <f>IF(A3="","",VLOOKUP(A3,Liste!$A$29:$F$260,5,0))</f>
        <v/>
      </c>
      <c r="C3" s="119"/>
      <c r="D3" s="88" t="str">
        <f>IF(A3="","",VLOOKUP(A3,Liste!$A$29:$G$260,4,0))</f>
        <v/>
      </c>
      <c r="E3" s="73" t="str">
        <f>IF(A3="","",VLOOKUP(A3,Liste!$A$29:$G$260,6,0))</f>
        <v/>
      </c>
      <c r="F3" s="117" t="s">
        <v>143</v>
      </c>
      <c r="G3" s="117"/>
    </row>
    <row r="4" spans="1:7" x14ac:dyDescent="0.3">
      <c r="A4" s="118"/>
      <c r="B4" s="119"/>
      <c r="C4" s="119"/>
      <c r="D4" s="88"/>
      <c r="E4" s="73" t="str">
        <f>IF(A3="","",VLOOKUP(A3,Liste!$A$29:$G$260,7,0))</f>
        <v/>
      </c>
      <c r="F4" s="117" t="s">
        <v>117</v>
      </c>
      <c r="G4" s="117"/>
    </row>
    <row r="5" spans="1:7" x14ac:dyDescent="0.3">
      <c r="A5" s="118"/>
      <c r="B5" s="119" t="str">
        <f>IF(A5="","",VLOOKUP(A5,Liste!$A$29:$F$260,5,0))</f>
        <v/>
      </c>
      <c r="C5" s="119"/>
      <c r="D5" s="88" t="str">
        <f>IF(A5="","",VLOOKUP(A5,Liste!$A$29:$G$260,4,0))</f>
        <v/>
      </c>
      <c r="E5" s="73" t="str">
        <f>IF(A5="","",VLOOKUP(A5,Liste!$A$29:$G$260,6,0))</f>
        <v/>
      </c>
      <c r="F5" s="117" t="s">
        <v>144</v>
      </c>
      <c r="G5" s="117"/>
    </row>
    <row r="6" spans="1:7" x14ac:dyDescent="0.3">
      <c r="A6" s="118"/>
      <c r="B6" s="119"/>
      <c r="C6" s="119"/>
      <c r="D6" s="88"/>
      <c r="E6" s="73" t="str">
        <f>IF(A5="","",VLOOKUP(A5,Liste!$A$29:$G$260,7,0))</f>
        <v/>
      </c>
      <c r="F6" s="117" t="s">
        <v>145</v>
      </c>
      <c r="G6" s="117"/>
    </row>
    <row r="7" spans="1:7" x14ac:dyDescent="0.3">
      <c r="A7" s="118"/>
      <c r="B7" s="119" t="str">
        <f>IF(A7="","",VLOOKUP(A7,Liste!$A$29:$F$260,5,0))</f>
        <v/>
      </c>
      <c r="C7" s="119"/>
      <c r="D7" s="88" t="str">
        <f>IF(A7="","",VLOOKUP(A7,Liste!$A$29:$G$260,4,0))</f>
        <v/>
      </c>
      <c r="E7" s="73" t="str">
        <f>IF(A7="","",VLOOKUP(A7,Liste!$A$29:$G$260,6,0))</f>
        <v/>
      </c>
      <c r="F7" s="117"/>
      <c r="G7" s="117"/>
    </row>
    <row r="8" spans="1:7" x14ac:dyDescent="0.3">
      <c r="A8" s="118"/>
      <c r="B8" s="119"/>
      <c r="C8" s="119"/>
      <c r="D8" s="88"/>
      <c r="E8" s="73" t="str">
        <f>IF(A7="","",VLOOKUP(A7,Liste!$A$29:$G$260,7,0))</f>
        <v/>
      </c>
      <c r="F8" s="117"/>
      <c r="G8" s="117"/>
    </row>
    <row r="9" spans="1:7" x14ac:dyDescent="0.3">
      <c r="A9" s="118"/>
      <c r="B9" s="119" t="str">
        <f>IF(A9="","",VLOOKUP(A9,Liste!$A$29:$F$260,5,0))</f>
        <v/>
      </c>
      <c r="C9" s="119"/>
      <c r="D9" s="88" t="str">
        <f>IF(A9="","",VLOOKUP(A9,Liste!$A$29:$G$260,4,0))</f>
        <v/>
      </c>
      <c r="E9" s="73" t="str">
        <f>IF(A9="","",VLOOKUP(A9,Liste!$A$29:$G$260,6,0))</f>
        <v/>
      </c>
      <c r="F9" s="117"/>
      <c r="G9" s="117"/>
    </row>
    <row r="10" spans="1:7" x14ac:dyDescent="0.3">
      <c r="A10" s="118"/>
      <c r="B10" s="119"/>
      <c r="C10" s="119"/>
      <c r="D10" s="88"/>
      <c r="E10" s="73" t="str">
        <f>IF(A9="","",VLOOKUP(A9,Liste!$A$29:$G$260,7,0))</f>
        <v/>
      </c>
      <c r="F10" s="117"/>
      <c r="G10" s="117"/>
    </row>
    <row r="11" spans="1:7" x14ac:dyDescent="0.3">
      <c r="A11" s="118"/>
      <c r="B11" s="119" t="str">
        <f>IF(A11="","",VLOOKUP(A11,Liste!$A$29:$F$260,5,0))</f>
        <v/>
      </c>
      <c r="C11" s="119"/>
      <c r="D11" s="88" t="str">
        <f>IF(A11="","",VLOOKUP(A11,Liste!$A$29:$G$260,4,0))</f>
        <v/>
      </c>
      <c r="E11" s="73" t="str">
        <f>IF(A11="","",VLOOKUP(A11,Liste!$A$29:$G$260,6,0))</f>
        <v/>
      </c>
      <c r="F11" s="117"/>
      <c r="G11" s="117"/>
    </row>
    <row r="12" spans="1:7" x14ac:dyDescent="0.3">
      <c r="A12" s="118"/>
      <c r="B12" s="119"/>
      <c r="C12" s="119"/>
      <c r="D12" s="88"/>
      <c r="E12" s="73" t="str">
        <f>IF(A11="","",VLOOKUP(A11,Liste!$A$29:$G$260,7,0))</f>
        <v/>
      </c>
      <c r="F12" s="117"/>
      <c r="G12" s="117"/>
    </row>
    <row r="13" spans="1:7" x14ac:dyDescent="0.3">
      <c r="A13" s="120"/>
      <c r="B13" s="121" t="str">
        <f>IF(A13="","",VLOOKUP(A13,Liste!$A$29:$F$260,5,0))</f>
        <v/>
      </c>
      <c r="C13" s="121"/>
      <c r="D13" s="122" t="str">
        <f>IF(A13="","",VLOOKUP(A13,Liste!$A$29:$G$260,4,0))</f>
        <v/>
      </c>
      <c r="E13" s="73" t="str">
        <f>IF(A13="","",VLOOKUP(A13,Liste!$A$29:$G$260,6,0))</f>
        <v/>
      </c>
      <c r="F13" s="117"/>
      <c r="G13" s="117"/>
    </row>
    <row r="14" spans="1:7" x14ac:dyDescent="0.3">
      <c r="A14" s="120"/>
      <c r="B14" s="121"/>
      <c r="C14" s="121"/>
      <c r="D14" s="122"/>
      <c r="E14" s="74" t="str">
        <f>IF(A13="","",VLOOKUP(A13,Liste!$A$29:$G$260,7,0))</f>
        <v/>
      </c>
      <c r="F14" s="117"/>
      <c r="G14" s="117"/>
    </row>
    <row r="15" spans="1:7" x14ac:dyDescent="0.3">
      <c r="A15" s="123" t="s">
        <v>146</v>
      </c>
      <c r="B15" s="124" t="s">
        <v>147</v>
      </c>
      <c r="C15" s="124"/>
      <c r="D15" s="18"/>
      <c r="E15" s="75">
        <v>1</v>
      </c>
      <c r="F15" s="117"/>
      <c r="G15" s="117"/>
    </row>
    <row r="16" spans="1:7" x14ac:dyDescent="0.3">
      <c r="A16" s="123"/>
      <c r="B16" s="125" t="s">
        <v>148</v>
      </c>
      <c r="C16" s="125"/>
      <c r="D16" s="22"/>
      <c r="E16" s="76" t="s">
        <v>149</v>
      </c>
      <c r="F16" s="117"/>
      <c r="G16" s="117"/>
    </row>
    <row r="17" spans="1:7" x14ac:dyDescent="0.3">
      <c r="A17" s="123"/>
      <c r="B17" s="126" t="s">
        <v>150</v>
      </c>
      <c r="C17" s="126"/>
      <c r="D17" s="77"/>
      <c r="E17" s="78" t="s">
        <v>151</v>
      </c>
      <c r="F17" s="117"/>
      <c r="G17" s="117"/>
    </row>
    <row r="18" spans="1:7" x14ac:dyDescent="0.3">
      <c r="A18" s="114" t="s">
        <v>112</v>
      </c>
      <c r="B18" s="114"/>
      <c r="C18" s="114"/>
      <c r="D18" s="114"/>
      <c r="E18" s="114"/>
      <c r="F18" s="117"/>
      <c r="G18" s="117"/>
    </row>
    <row r="19" spans="1:7" x14ac:dyDescent="0.3">
      <c r="A19" s="79" t="s">
        <v>5</v>
      </c>
      <c r="B19" s="127" t="s">
        <v>152</v>
      </c>
      <c r="C19" s="127"/>
      <c r="D19" s="127"/>
      <c r="E19" s="127"/>
      <c r="F19" s="117"/>
      <c r="G19" s="117"/>
    </row>
    <row r="20" spans="1:7" ht="24" customHeight="1" x14ac:dyDescent="0.3">
      <c r="A20" s="80" t="s">
        <v>153</v>
      </c>
      <c r="B20" s="128" t="s">
        <v>154</v>
      </c>
      <c r="C20" s="128"/>
      <c r="D20" s="128"/>
      <c r="E20" s="128"/>
      <c r="F20" s="117"/>
      <c r="G20" s="117"/>
    </row>
    <row r="21" spans="1:7" ht="57.9" customHeight="1" x14ac:dyDescent="0.3">
      <c r="A21" s="80" t="s">
        <v>155</v>
      </c>
      <c r="B21" s="128" t="s">
        <v>156</v>
      </c>
      <c r="C21" s="128"/>
      <c r="D21" s="128"/>
      <c r="E21" s="128"/>
      <c r="F21" s="117"/>
      <c r="G21" s="117"/>
    </row>
    <row r="22" spans="1:7" ht="23.85" customHeight="1" x14ac:dyDescent="0.3">
      <c r="A22" s="80" t="s">
        <v>157</v>
      </c>
      <c r="B22" s="128" t="s">
        <v>158</v>
      </c>
      <c r="C22" s="128"/>
      <c r="D22" s="128"/>
      <c r="E22" s="128"/>
      <c r="F22" s="117"/>
      <c r="G22" s="117"/>
    </row>
    <row r="23" spans="1:7" x14ac:dyDescent="0.3">
      <c r="A23" s="80" t="s">
        <v>159</v>
      </c>
      <c r="B23" s="129" t="s">
        <v>160</v>
      </c>
      <c r="C23" s="129"/>
      <c r="D23" s="129"/>
      <c r="E23" s="129"/>
      <c r="F23" s="117"/>
      <c r="G23" s="117"/>
    </row>
    <row r="24" spans="1:7" x14ac:dyDescent="0.3">
      <c r="A24" s="80"/>
      <c r="B24" s="129"/>
      <c r="C24" s="129"/>
      <c r="D24" s="129"/>
      <c r="E24" s="129"/>
      <c r="F24" s="117"/>
      <c r="G24" s="117"/>
    </row>
    <row r="25" spans="1:7" x14ac:dyDescent="0.3">
      <c r="A25" s="80"/>
      <c r="B25" s="129"/>
      <c r="C25" s="129"/>
      <c r="D25" s="129"/>
      <c r="E25" s="129"/>
      <c r="F25" s="117"/>
      <c r="G25" s="117"/>
    </row>
    <row r="26" spans="1:7" x14ac:dyDescent="0.3">
      <c r="A26" s="80"/>
      <c r="B26" s="129"/>
      <c r="C26" s="129"/>
      <c r="D26" s="129"/>
      <c r="E26" s="129"/>
      <c r="F26" s="117"/>
      <c r="G26" s="117"/>
    </row>
    <row r="27" spans="1:7" x14ac:dyDescent="0.3">
      <c r="A27" s="80"/>
      <c r="B27" s="129"/>
      <c r="C27" s="129"/>
      <c r="D27" s="129"/>
      <c r="E27" s="129"/>
      <c r="F27" s="117"/>
      <c r="G27" s="117"/>
    </row>
    <row r="28" spans="1:7" x14ac:dyDescent="0.3">
      <c r="A28" s="80"/>
      <c r="B28" s="129"/>
      <c r="C28" s="129"/>
      <c r="D28" s="129"/>
      <c r="E28" s="129"/>
      <c r="F28" s="117"/>
      <c r="G28" s="117"/>
    </row>
    <row r="29" spans="1:7" x14ac:dyDescent="0.3">
      <c r="A29" s="80"/>
      <c r="B29" s="129"/>
      <c r="C29" s="129"/>
      <c r="D29" s="129"/>
      <c r="E29" s="129"/>
      <c r="F29" s="117"/>
      <c r="G29" s="117"/>
    </row>
    <row r="30" spans="1:7" x14ac:dyDescent="0.3">
      <c r="A30" s="80"/>
      <c r="B30" s="129"/>
      <c r="C30" s="129"/>
      <c r="D30" s="129"/>
      <c r="E30" s="129"/>
      <c r="F30" s="117"/>
      <c r="G30" s="117"/>
    </row>
    <row r="31" spans="1:7" x14ac:dyDescent="0.3">
      <c r="A31" s="80"/>
      <c r="B31" s="129"/>
      <c r="C31" s="129"/>
      <c r="D31" s="129"/>
      <c r="E31" s="129"/>
      <c r="F31" s="117"/>
      <c r="G31" s="117"/>
    </row>
    <row r="32" spans="1:7" x14ac:dyDescent="0.3">
      <c r="A32" s="80"/>
      <c r="B32" s="129"/>
      <c r="C32" s="129"/>
      <c r="D32" s="129"/>
      <c r="E32" s="129"/>
      <c r="F32" s="117"/>
      <c r="G32" s="117"/>
    </row>
    <row r="33" spans="1:7" x14ac:dyDescent="0.3">
      <c r="A33" s="80"/>
      <c r="B33" s="129"/>
      <c r="C33" s="129"/>
      <c r="D33" s="129"/>
      <c r="E33" s="129"/>
      <c r="F33" s="117"/>
      <c r="G33" s="117"/>
    </row>
    <row r="34" spans="1:7" x14ac:dyDescent="0.3">
      <c r="A34" s="81"/>
      <c r="B34" s="130"/>
      <c r="C34" s="130"/>
      <c r="D34" s="130"/>
      <c r="E34" s="130"/>
      <c r="F34" s="117"/>
      <c r="G34" s="117"/>
    </row>
    <row r="35" spans="1:7" x14ac:dyDescent="0.3">
      <c r="A35" s="115" t="s">
        <v>161</v>
      </c>
      <c r="B35" s="115"/>
      <c r="C35" s="115"/>
      <c r="D35" s="115"/>
      <c r="E35" s="115"/>
      <c r="F35" s="117"/>
      <c r="G35" s="117"/>
    </row>
    <row r="36" spans="1:7" x14ac:dyDescent="0.3">
      <c r="A36" s="131" t="s">
        <v>162</v>
      </c>
      <c r="B36" s="131"/>
      <c r="C36" s="131"/>
      <c r="D36" s="131"/>
      <c r="E36" s="131"/>
      <c r="F36" s="117"/>
      <c r="G36" s="117"/>
    </row>
    <row r="37" spans="1:7" x14ac:dyDescent="0.3">
      <c r="A37" s="131" t="s">
        <v>163</v>
      </c>
      <c r="B37" s="131"/>
      <c r="C37" s="131"/>
      <c r="D37" s="131"/>
      <c r="E37" s="131"/>
      <c r="F37" s="117"/>
      <c r="G37" s="117"/>
    </row>
    <row r="38" spans="1:7" x14ac:dyDescent="0.3">
      <c r="A38" s="131" t="s">
        <v>164</v>
      </c>
      <c r="B38" s="131"/>
      <c r="C38" s="131"/>
      <c r="D38" s="131"/>
      <c r="E38" s="131"/>
      <c r="F38" s="117"/>
      <c r="G38" s="117"/>
    </row>
    <row r="39" spans="1:7" x14ac:dyDescent="0.3">
      <c r="A39" s="131"/>
      <c r="B39" s="131"/>
      <c r="C39" s="131"/>
      <c r="D39" s="131"/>
      <c r="E39" s="131"/>
      <c r="F39" s="117"/>
      <c r="G39" s="117"/>
    </row>
    <row r="40" spans="1:7" x14ac:dyDescent="0.3">
      <c r="A40" s="131"/>
      <c r="B40" s="131"/>
      <c r="C40" s="131"/>
      <c r="D40" s="131"/>
      <c r="E40" s="131"/>
      <c r="F40" s="117"/>
      <c r="G40" s="117"/>
    </row>
    <row r="41" spans="1:7" x14ac:dyDescent="0.3">
      <c r="A41" s="131"/>
      <c r="B41" s="131"/>
      <c r="C41" s="131"/>
      <c r="D41" s="131"/>
      <c r="E41" s="131"/>
      <c r="F41" s="117"/>
      <c r="G41" s="117"/>
    </row>
    <row r="42" spans="1:7" x14ac:dyDescent="0.3">
      <c r="A42" s="131"/>
      <c r="B42" s="131"/>
      <c r="C42" s="131"/>
      <c r="D42" s="131"/>
      <c r="E42" s="131"/>
      <c r="F42" s="117"/>
      <c r="G42" s="117"/>
    </row>
    <row r="43" spans="1:7" x14ac:dyDescent="0.3">
      <c r="A43" s="131"/>
      <c r="B43" s="131"/>
      <c r="C43" s="131"/>
      <c r="D43" s="131"/>
      <c r="E43" s="131"/>
      <c r="F43" s="117"/>
      <c r="G43" s="117"/>
    </row>
    <row r="44" spans="1:7" x14ac:dyDescent="0.3">
      <c r="A44" s="131"/>
      <c r="B44" s="131"/>
      <c r="C44" s="131"/>
      <c r="D44" s="131"/>
      <c r="E44" s="131"/>
      <c r="F44" s="117"/>
      <c r="G44" s="117"/>
    </row>
    <row r="45" spans="1:7" x14ac:dyDescent="0.3">
      <c r="A45" s="131"/>
      <c r="B45" s="131"/>
      <c r="C45" s="131"/>
      <c r="D45" s="131"/>
      <c r="E45" s="131"/>
      <c r="F45" s="117"/>
      <c r="G45" s="117"/>
    </row>
    <row r="46" spans="1:7" x14ac:dyDescent="0.3">
      <c r="A46" s="131"/>
      <c r="B46" s="131"/>
      <c r="C46" s="131"/>
      <c r="D46" s="131"/>
      <c r="E46" s="131"/>
      <c r="F46" s="117"/>
      <c r="G46" s="117"/>
    </row>
    <row r="47" spans="1:7" x14ac:dyDescent="0.3">
      <c r="A47" s="132"/>
      <c r="B47" s="132"/>
      <c r="C47" s="132"/>
      <c r="D47" s="132"/>
      <c r="E47" s="132"/>
      <c r="F47" s="117"/>
      <c r="G47" s="117"/>
    </row>
    <row r="48" spans="1:7" x14ac:dyDescent="0.3">
      <c r="A48" s="43" t="s">
        <v>165</v>
      </c>
      <c r="B48" s="133" t="s">
        <v>166</v>
      </c>
      <c r="C48" s="133"/>
      <c r="D48" s="7" t="s">
        <v>167</v>
      </c>
      <c r="E48" s="7"/>
      <c r="F48" s="117"/>
      <c r="G48" s="117"/>
    </row>
    <row r="49" spans="1:7" x14ac:dyDescent="0.3">
      <c r="A49" s="134"/>
      <c r="B49" s="135"/>
      <c r="C49" s="135"/>
      <c r="D49" s="135"/>
      <c r="E49" s="135"/>
      <c r="F49" s="117"/>
      <c r="G49" s="117"/>
    </row>
    <row r="50" spans="1:7" x14ac:dyDescent="0.3">
      <c r="A50" s="134"/>
      <c r="B50" s="135"/>
      <c r="C50" s="135"/>
      <c r="D50" s="135"/>
      <c r="E50" s="135"/>
      <c r="F50" s="117"/>
      <c r="G50" s="117"/>
    </row>
    <row r="51" spans="1:7" x14ac:dyDescent="0.3">
      <c r="A51" s="134"/>
      <c r="B51" s="135"/>
      <c r="C51" s="135"/>
      <c r="D51" s="135"/>
      <c r="E51" s="135"/>
      <c r="F51" s="117"/>
      <c r="G51" s="117"/>
    </row>
    <row r="52" spans="1:7" x14ac:dyDescent="0.3">
      <c r="A52" s="134"/>
      <c r="B52" s="135"/>
      <c r="C52" s="135"/>
      <c r="D52" s="135"/>
      <c r="E52" s="135"/>
      <c r="F52" s="117"/>
      <c r="G52" s="117"/>
    </row>
    <row r="53" spans="1:7" x14ac:dyDescent="0.3">
      <c r="A53" s="134"/>
      <c r="B53" s="135"/>
      <c r="C53" s="135"/>
      <c r="D53" s="135"/>
      <c r="E53" s="135"/>
      <c r="F53" s="117"/>
      <c r="G53" s="117"/>
    </row>
    <row r="54" spans="1:7" x14ac:dyDescent="0.3">
      <c r="A54" s="134"/>
      <c r="B54" s="135"/>
      <c r="C54" s="135"/>
      <c r="D54" s="135"/>
      <c r="E54" s="135"/>
      <c r="F54" s="117"/>
      <c r="G54" s="117"/>
    </row>
    <row r="55" spans="1:7" x14ac:dyDescent="0.3">
      <c r="A55" s="134"/>
      <c r="B55" s="135"/>
      <c r="C55" s="135"/>
      <c r="D55" s="135"/>
      <c r="E55" s="135"/>
      <c r="F55" s="117"/>
      <c r="G55" s="117"/>
    </row>
    <row r="56" spans="1:7" x14ac:dyDescent="0.3">
      <c r="A56" s="134"/>
      <c r="B56" s="135"/>
      <c r="C56" s="135"/>
      <c r="D56" s="135"/>
      <c r="E56" s="135"/>
      <c r="F56" s="134"/>
      <c r="G56" s="134"/>
    </row>
  </sheetData>
  <mergeCells count="115"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1:E1"/>
    <mergeCell ref="F1:G1"/>
    <mergeCell ref="B2:C2"/>
    <mergeCell ref="F2:G2"/>
    <mergeCell ref="A3:A4"/>
    <mergeCell ref="B3:C4"/>
    <mergeCell ref="D3:D4"/>
    <mergeCell ref="F3:G3"/>
    <mergeCell ref="F4:G4"/>
  </mergeCells>
  <printOptions horizontalCentered="1" verticalCentered="1"/>
  <pageMargins left="0" right="0" top="0" bottom="0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Liste!$A$30:$A$260</xm:f>
          </x14:formula1>
          <x14:formula2>
            <xm:f>0</xm:f>
          </x14:formula2>
          <xm:sqref>A3:A14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0"/>
  <sheetViews>
    <sheetView topLeftCell="A123" zoomScale="110" zoomScaleNormal="110" workbookViewId="0">
      <selection activeCell="A141" sqref="A141"/>
    </sheetView>
  </sheetViews>
  <sheetFormatPr baseColWidth="10" defaultColWidth="8.88671875" defaultRowHeight="14.4" x14ac:dyDescent="0.3"/>
  <cols>
    <col min="1" max="1" width="32.6640625" customWidth="1"/>
    <col min="2" max="2" width="14.33203125" customWidth="1"/>
    <col min="3" max="3" width="13.5546875" customWidth="1"/>
    <col min="4" max="4" width="14.5546875" customWidth="1"/>
    <col min="5" max="5" width="93.44140625" customWidth="1"/>
    <col min="6" max="6" width="16.109375" customWidth="1"/>
    <col min="7" max="7" width="16.33203125" customWidth="1"/>
    <col min="8" max="8" width="14.44140625" customWidth="1"/>
    <col min="9" max="9" width="14.5546875" customWidth="1"/>
    <col min="10" max="1025" width="11.44140625"/>
  </cols>
  <sheetData>
    <row r="1" spans="1:4" x14ac:dyDescent="0.3">
      <c r="A1" s="82" t="s">
        <v>19</v>
      </c>
      <c r="C1" t="s">
        <v>168</v>
      </c>
      <c r="D1" s="83" t="s">
        <v>169</v>
      </c>
    </row>
    <row r="2" spans="1:4" x14ac:dyDescent="0.3">
      <c r="A2" s="84">
        <v>0</v>
      </c>
      <c r="C2" t="s">
        <v>170</v>
      </c>
      <c r="D2" s="83" t="s">
        <v>171</v>
      </c>
    </row>
    <row r="3" spans="1:4" x14ac:dyDescent="0.3">
      <c r="A3" s="84">
        <v>1</v>
      </c>
      <c r="C3" t="s">
        <v>172</v>
      </c>
      <c r="D3" s="83" t="s">
        <v>173</v>
      </c>
    </row>
    <row r="4" spans="1:4" x14ac:dyDescent="0.3">
      <c r="A4" s="84">
        <v>2</v>
      </c>
      <c r="C4" t="s">
        <v>174</v>
      </c>
      <c r="D4" s="83" t="s">
        <v>175</v>
      </c>
    </row>
    <row r="5" spans="1:4" x14ac:dyDescent="0.3">
      <c r="A5" s="84">
        <v>3</v>
      </c>
      <c r="C5" t="s">
        <v>176</v>
      </c>
      <c r="D5" s="83" t="s">
        <v>177</v>
      </c>
    </row>
    <row r="6" spans="1:4" x14ac:dyDescent="0.3">
      <c r="A6" s="84">
        <v>4</v>
      </c>
    </row>
    <row r="7" spans="1:4" x14ac:dyDescent="0.3">
      <c r="A7" s="84">
        <v>5</v>
      </c>
    </row>
    <row r="8" spans="1:4" x14ac:dyDescent="0.3">
      <c r="A8" s="84">
        <v>6</v>
      </c>
    </row>
    <row r="9" spans="1:4" x14ac:dyDescent="0.3">
      <c r="A9" s="84">
        <v>7</v>
      </c>
    </row>
    <row r="10" spans="1:4" x14ac:dyDescent="0.3">
      <c r="A10" s="84">
        <v>8</v>
      </c>
    </row>
    <row r="12" spans="1:4" ht="28.8" x14ac:dyDescent="0.3">
      <c r="A12" s="85" t="s">
        <v>124</v>
      </c>
      <c r="B12" s="85" t="s">
        <v>178</v>
      </c>
      <c r="C12" s="85" t="s">
        <v>179</v>
      </c>
      <c r="D12" s="85" t="s">
        <v>180</v>
      </c>
    </row>
    <row r="13" spans="1:4" x14ac:dyDescent="0.3">
      <c r="A13" t="s">
        <v>181</v>
      </c>
      <c r="B13">
        <v>0</v>
      </c>
      <c r="C13">
        <v>0</v>
      </c>
      <c r="D13">
        <v>0</v>
      </c>
    </row>
    <row r="14" spans="1:4" x14ac:dyDescent="0.3">
      <c r="A14" t="s">
        <v>128</v>
      </c>
      <c r="B14">
        <v>1</v>
      </c>
      <c r="C14">
        <v>0</v>
      </c>
      <c r="D14">
        <v>1</v>
      </c>
    </row>
    <row r="15" spans="1:4" x14ac:dyDescent="0.3">
      <c r="A15" t="s">
        <v>182</v>
      </c>
      <c r="B15">
        <v>1</v>
      </c>
      <c r="C15">
        <v>0</v>
      </c>
      <c r="D15">
        <v>0</v>
      </c>
    </row>
    <row r="16" spans="1:4" x14ac:dyDescent="0.3">
      <c r="A16" t="s">
        <v>183</v>
      </c>
      <c r="B16">
        <v>2</v>
      </c>
      <c r="C16">
        <v>1</v>
      </c>
      <c r="D16">
        <v>0</v>
      </c>
    </row>
    <row r="17" spans="1:9" x14ac:dyDescent="0.3">
      <c r="A17" t="s">
        <v>184</v>
      </c>
      <c r="B17">
        <v>3</v>
      </c>
      <c r="C17">
        <v>2</v>
      </c>
      <c r="D17">
        <v>0</v>
      </c>
    </row>
    <row r="18" spans="1:9" x14ac:dyDescent="0.3">
      <c r="A18" t="s">
        <v>185</v>
      </c>
      <c r="B18">
        <v>4</v>
      </c>
      <c r="C18">
        <v>3</v>
      </c>
      <c r="D18">
        <v>1</v>
      </c>
    </row>
    <row r="19" spans="1:9" x14ac:dyDescent="0.3">
      <c r="A19" t="s">
        <v>186</v>
      </c>
      <c r="B19">
        <v>4</v>
      </c>
      <c r="C19">
        <v>2</v>
      </c>
      <c r="D19">
        <v>1</v>
      </c>
    </row>
    <row r="20" spans="1:9" x14ac:dyDescent="0.3">
      <c r="A20" t="s">
        <v>187</v>
      </c>
      <c r="B20">
        <v>5</v>
      </c>
      <c r="C20">
        <v>3</v>
      </c>
      <c r="D20">
        <v>3</v>
      </c>
    </row>
    <row r="21" spans="1:9" x14ac:dyDescent="0.3">
      <c r="A21" t="s">
        <v>188</v>
      </c>
      <c r="B21">
        <v>5</v>
      </c>
      <c r="C21">
        <v>3</v>
      </c>
      <c r="D21">
        <v>2</v>
      </c>
    </row>
    <row r="22" spans="1:9" x14ac:dyDescent="0.3">
      <c r="A22" t="s">
        <v>189</v>
      </c>
      <c r="B22">
        <v>5</v>
      </c>
      <c r="C22">
        <v>2</v>
      </c>
      <c r="D22">
        <v>3</v>
      </c>
    </row>
    <row r="23" spans="1:9" x14ac:dyDescent="0.3">
      <c r="A23" t="s">
        <v>190</v>
      </c>
      <c r="B23">
        <v>6</v>
      </c>
      <c r="C23">
        <v>3</v>
      </c>
      <c r="D23">
        <v>2</v>
      </c>
    </row>
    <row r="24" spans="1:9" x14ac:dyDescent="0.3">
      <c r="A24" t="s">
        <v>191</v>
      </c>
      <c r="B24">
        <v>7</v>
      </c>
      <c r="C24">
        <v>3</v>
      </c>
      <c r="D24">
        <v>3</v>
      </c>
    </row>
    <row r="25" spans="1:9" x14ac:dyDescent="0.3">
      <c r="A25" t="s">
        <v>192</v>
      </c>
      <c r="B25">
        <v>8</v>
      </c>
      <c r="C25">
        <v>4</v>
      </c>
      <c r="D25">
        <v>3</v>
      </c>
    </row>
    <row r="26" spans="1:9" x14ac:dyDescent="0.3">
      <c r="A26" t="s">
        <v>193</v>
      </c>
      <c r="B26">
        <v>9</v>
      </c>
      <c r="C26">
        <v>5</v>
      </c>
      <c r="D26">
        <v>3</v>
      </c>
    </row>
    <row r="27" spans="1:9" x14ac:dyDescent="0.3">
      <c r="A27" t="s">
        <v>194</v>
      </c>
      <c r="B27">
        <v>10</v>
      </c>
      <c r="C27">
        <v>6</v>
      </c>
      <c r="D27">
        <v>3</v>
      </c>
    </row>
    <row r="29" spans="1:9" x14ac:dyDescent="0.3">
      <c r="A29" t="s">
        <v>195</v>
      </c>
      <c r="B29" t="s">
        <v>196</v>
      </c>
      <c r="C29" t="s">
        <v>197</v>
      </c>
      <c r="D29" t="s">
        <v>113</v>
      </c>
      <c r="E29" t="s">
        <v>112</v>
      </c>
      <c r="F29" t="s">
        <v>198</v>
      </c>
      <c r="G29" t="s">
        <v>199</v>
      </c>
      <c r="H29" t="s">
        <v>200</v>
      </c>
      <c r="I29" t="s">
        <v>180</v>
      </c>
    </row>
    <row r="30" spans="1:9" x14ac:dyDescent="0.3">
      <c r="A30" t="s">
        <v>81</v>
      </c>
      <c r="B30" t="s">
        <v>201</v>
      </c>
      <c r="C30" t="s">
        <v>202</v>
      </c>
      <c r="D30">
        <f>'Fiche 1 sur 2'!$A$7+1</f>
        <v>4</v>
      </c>
      <c r="E30" t="s">
        <v>203</v>
      </c>
      <c r="F30">
        <f>'Fiche 1 sur 2'!$I$25+'Fiche 1 sur 2'!$G$26</f>
        <v>2</v>
      </c>
      <c r="G30">
        <f>'Fiche 1 sur 2'!$G$26</f>
        <v>2</v>
      </c>
      <c r="H30">
        <v>0</v>
      </c>
      <c r="I30">
        <v>0</v>
      </c>
    </row>
    <row r="31" spans="1:9" x14ac:dyDescent="0.3">
      <c r="A31" t="s">
        <v>204</v>
      </c>
      <c r="B31" t="s">
        <v>201</v>
      </c>
      <c r="C31" t="s">
        <v>202</v>
      </c>
      <c r="D31">
        <f>'Fiche 1 sur 2'!$A$7+1</f>
        <v>4</v>
      </c>
      <c r="E31" t="s">
        <v>203</v>
      </c>
      <c r="F31">
        <f>'Fiche 1 sur 2'!$I$25+'Fiche 1 sur 2'!$G$26</f>
        <v>2</v>
      </c>
      <c r="G31">
        <f>'Fiche 1 sur 2'!$G$26-1</f>
        <v>1</v>
      </c>
      <c r="H31">
        <v>0</v>
      </c>
      <c r="I31">
        <v>0</v>
      </c>
    </row>
    <row r="32" spans="1:9" x14ac:dyDescent="0.3">
      <c r="A32" t="s">
        <v>205</v>
      </c>
      <c r="B32" t="s">
        <v>201</v>
      </c>
      <c r="C32" t="s">
        <v>202</v>
      </c>
      <c r="D32">
        <f>'Fiche 1 sur 2'!$A$7+1</f>
        <v>4</v>
      </c>
      <c r="E32" t="s">
        <v>206</v>
      </c>
      <c r="F32">
        <f>'Fiche 1 sur 2'!$I$25+'Fiche 1 sur 2'!$G$26</f>
        <v>2</v>
      </c>
      <c r="G32">
        <f>'Fiche 1 sur 2'!$G$26</f>
        <v>2</v>
      </c>
      <c r="H32">
        <v>0</v>
      </c>
      <c r="I32">
        <v>0</v>
      </c>
    </row>
    <row r="33" spans="1:9" x14ac:dyDescent="0.3">
      <c r="A33" t="s">
        <v>207</v>
      </c>
      <c r="B33" t="s">
        <v>201</v>
      </c>
      <c r="C33" t="s">
        <v>202</v>
      </c>
      <c r="D33">
        <f>'Fiche 1 sur 2'!$A$7+1+1</f>
        <v>5</v>
      </c>
      <c r="E33" t="s">
        <v>206</v>
      </c>
      <c r="F33">
        <f>'Fiche 1 sur 2'!$I$25+'Fiche 1 sur 2'!$G$26</f>
        <v>2</v>
      </c>
      <c r="G33">
        <f>'Fiche 1 sur 2'!$G$26</f>
        <v>2</v>
      </c>
      <c r="H33">
        <v>0</v>
      </c>
      <c r="I33">
        <v>0</v>
      </c>
    </row>
    <row r="34" spans="1:9" x14ac:dyDescent="0.3">
      <c r="A34" t="s">
        <v>208</v>
      </c>
      <c r="B34" t="s">
        <v>201</v>
      </c>
      <c r="C34" t="s">
        <v>202</v>
      </c>
      <c r="D34">
        <f>'Fiche 1 sur 2'!$A$7+1</f>
        <v>4</v>
      </c>
      <c r="E34" t="s">
        <v>209</v>
      </c>
      <c r="F34">
        <f>'Fiche 1 sur 2'!$I$25+'Fiche 1 sur 2'!$G$26</f>
        <v>2</v>
      </c>
      <c r="G34">
        <f>'Fiche 1 sur 2'!$G$26</f>
        <v>2</v>
      </c>
      <c r="H34">
        <v>0</v>
      </c>
      <c r="I34">
        <v>0</v>
      </c>
    </row>
    <row r="35" spans="1:9" x14ac:dyDescent="0.3">
      <c r="A35" t="s">
        <v>210</v>
      </c>
      <c r="B35" t="s">
        <v>201</v>
      </c>
      <c r="C35" t="s">
        <v>202</v>
      </c>
      <c r="D35">
        <f>'Fiche 1 sur 2'!$A$7+1</f>
        <v>4</v>
      </c>
      <c r="E35" t="s">
        <v>209</v>
      </c>
      <c r="F35">
        <f>'Fiche 1 sur 2'!$I$25+'Fiche 1 sur 2'!$G$26</f>
        <v>2</v>
      </c>
      <c r="G35">
        <f>'Fiche 1 sur 2'!$G$26-1</f>
        <v>1</v>
      </c>
      <c r="H35">
        <v>0</v>
      </c>
      <c r="I35">
        <v>0</v>
      </c>
    </row>
    <row r="36" spans="1:9" x14ac:dyDescent="0.3">
      <c r="A36" t="s">
        <v>211</v>
      </c>
      <c r="B36" t="s">
        <v>201</v>
      </c>
      <c r="C36" t="s">
        <v>202</v>
      </c>
      <c r="D36">
        <f>'Fiche 1 sur 2'!$A$7+1</f>
        <v>4</v>
      </c>
      <c r="E36" t="s">
        <v>212</v>
      </c>
      <c r="F36">
        <f>'Fiche 1 sur 2'!$I$25+'Fiche 1 sur 2'!$G$26</f>
        <v>2</v>
      </c>
      <c r="G36">
        <f>'Fiche 1 sur 2'!$G$26</f>
        <v>2</v>
      </c>
      <c r="H36">
        <v>0</v>
      </c>
      <c r="I36">
        <v>0</v>
      </c>
    </row>
    <row r="37" spans="1:9" x14ac:dyDescent="0.3">
      <c r="A37" t="s">
        <v>213</v>
      </c>
      <c r="B37" t="s">
        <v>201</v>
      </c>
      <c r="C37" t="s">
        <v>202</v>
      </c>
      <c r="D37">
        <f>'Fiche 1 sur 2'!$A$7+1+1</f>
        <v>5</v>
      </c>
      <c r="E37" t="s">
        <v>212</v>
      </c>
      <c r="F37">
        <f>'Fiche 1 sur 2'!$I$25+'Fiche 1 sur 2'!$G$26</f>
        <v>2</v>
      </c>
      <c r="G37">
        <f>'Fiche 1 sur 2'!$G$26</f>
        <v>2</v>
      </c>
      <c r="H37">
        <v>0</v>
      </c>
      <c r="I37">
        <v>0</v>
      </c>
    </row>
    <row r="38" spans="1:9" x14ac:dyDescent="0.3">
      <c r="A38" t="s">
        <v>214</v>
      </c>
      <c r="B38" t="s">
        <v>201</v>
      </c>
      <c r="C38" t="s">
        <v>202</v>
      </c>
      <c r="D38">
        <f>'Fiche 1 sur 2'!$A$7+2</f>
        <v>5</v>
      </c>
      <c r="E38" t="s">
        <v>215</v>
      </c>
      <c r="F38">
        <f>'Fiche 1 sur 2'!$I$25+'Fiche 1 sur 2'!$G$26</f>
        <v>2</v>
      </c>
      <c r="G38">
        <f>'Fiche 1 sur 2'!$G$26</f>
        <v>2</v>
      </c>
      <c r="H38">
        <v>0</v>
      </c>
      <c r="I38">
        <v>0</v>
      </c>
    </row>
    <row r="39" spans="1:9" x14ac:dyDescent="0.3">
      <c r="A39" t="s">
        <v>216</v>
      </c>
      <c r="B39" t="s">
        <v>201</v>
      </c>
      <c r="C39" t="s">
        <v>202</v>
      </c>
      <c r="D39">
        <f>'Fiche 1 sur 2'!$A$7+2</f>
        <v>5</v>
      </c>
      <c r="E39" t="s">
        <v>215</v>
      </c>
      <c r="F39">
        <f>'Fiche 1 sur 2'!$I$25+'Fiche 1 sur 2'!$G$26</f>
        <v>2</v>
      </c>
      <c r="G39">
        <f>'Fiche 1 sur 2'!$G$26-1</f>
        <v>1</v>
      </c>
      <c r="H39">
        <v>0</v>
      </c>
      <c r="I39">
        <v>0</v>
      </c>
    </row>
    <row r="40" spans="1:9" x14ac:dyDescent="0.3">
      <c r="A40" t="s">
        <v>217</v>
      </c>
      <c r="B40" t="s">
        <v>201</v>
      </c>
      <c r="C40" t="s">
        <v>202</v>
      </c>
      <c r="D40">
        <f>'Fiche 1 sur 2'!$A$7+2</f>
        <v>5</v>
      </c>
      <c r="E40" t="s">
        <v>218</v>
      </c>
      <c r="F40">
        <f>'Fiche 1 sur 2'!$I$25+'Fiche 1 sur 2'!$G$26</f>
        <v>2</v>
      </c>
      <c r="G40">
        <f>'Fiche 1 sur 2'!$G$26</f>
        <v>2</v>
      </c>
      <c r="H40">
        <v>0</v>
      </c>
      <c r="I40">
        <v>0</v>
      </c>
    </row>
    <row r="41" spans="1:9" x14ac:dyDescent="0.3">
      <c r="A41" t="s">
        <v>219</v>
      </c>
      <c r="B41" t="s">
        <v>201</v>
      </c>
      <c r="C41" t="s">
        <v>202</v>
      </c>
      <c r="D41">
        <f>'Fiche 1 sur 2'!$A$7+2+1</f>
        <v>6</v>
      </c>
      <c r="E41" t="s">
        <v>218</v>
      </c>
      <c r="F41">
        <f>'Fiche 1 sur 2'!$I$25+'Fiche 1 sur 2'!$G$26</f>
        <v>2</v>
      </c>
      <c r="G41">
        <f>'Fiche 1 sur 2'!$G$26</f>
        <v>2</v>
      </c>
      <c r="H41">
        <v>0</v>
      </c>
      <c r="I41">
        <v>0</v>
      </c>
    </row>
    <row r="42" spans="1:9" x14ac:dyDescent="0.3">
      <c r="A42" t="s">
        <v>220</v>
      </c>
      <c r="B42" t="s">
        <v>201</v>
      </c>
      <c r="C42">
        <v>1</v>
      </c>
      <c r="D42">
        <f>'Fiche 1 sur 2'!$A$7+1</f>
        <v>4</v>
      </c>
      <c r="E42" t="s">
        <v>221</v>
      </c>
      <c r="F42">
        <f>'Fiche 1 sur 2'!$I$25+'Fiche 1 sur 2'!$G$26</f>
        <v>2</v>
      </c>
      <c r="G42">
        <f>'Fiche 1 sur 2'!$G$26</f>
        <v>2</v>
      </c>
      <c r="H42">
        <v>0</v>
      </c>
      <c r="I42">
        <v>0</v>
      </c>
    </row>
    <row r="43" spans="1:9" x14ac:dyDescent="0.3">
      <c r="A43" t="s">
        <v>222</v>
      </c>
      <c r="B43" t="s">
        <v>201</v>
      </c>
      <c r="C43">
        <v>1</v>
      </c>
      <c r="D43">
        <f>'Fiche 1 sur 2'!$A$7+1</f>
        <v>4</v>
      </c>
      <c r="E43" t="s">
        <v>221</v>
      </c>
      <c r="F43">
        <f>'Fiche 1 sur 2'!$I$25+'Fiche 1 sur 2'!$G$26</f>
        <v>2</v>
      </c>
      <c r="G43">
        <f>'Fiche 1 sur 2'!$G$26-1</f>
        <v>1</v>
      </c>
      <c r="H43">
        <v>0</v>
      </c>
      <c r="I43">
        <v>0</v>
      </c>
    </row>
    <row r="44" spans="1:9" x14ac:dyDescent="0.3">
      <c r="A44" t="s">
        <v>223</v>
      </c>
      <c r="B44" t="s">
        <v>201</v>
      </c>
      <c r="C44">
        <v>1</v>
      </c>
      <c r="D44">
        <f>'Fiche 1 sur 2'!$A$7+1</f>
        <v>4</v>
      </c>
      <c r="E44" t="s">
        <v>224</v>
      </c>
      <c r="F44">
        <f>'Fiche 1 sur 2'!$I$25+'Fiche 1 sur 2'!$G$26</f>
        <v>2</v>
      </c>
      <c r="G44">
        <f>'Fiche 1 sur 2'!$G$26</f>
        <v>2</v>
      </c>
      <c r="H44">
        <v>0</v>
      </c>
      <c r="I44">
        <v>0</v>
      </c>
    </row>
    <row r="45" spans="1:9" x14ac:dyDescent="0.3">
      <c r="A45" t="s">
        <v>225</v>
      </c>
      <c r="B45" t="s">
        <v>201</v>
      </c>
      <c r="C45">
        <v>1</v>
      </c>
      <c r="D45">
        <f>'Fiche 1 sur 2'!$A$7+1+1</f>
        <v>5</v>
      </c>
      <c r="E45" t="s">
        <v>224</v>
      </c>
      <c r="F45">
        <f>'Fiche 1 sur 2'!$I$25+'Fiche 1 sur 2'!$G$26</f>
        <v>2</v>
      </c>
      <c r="G45">
        <f>'Fiche 1 sur 2'!$G$26</f>
        <v>2</v>
      </c>
      <c r="H45">
        <v>0</v>
      </c>
      <c r="I45">
        <v>0</v>
      </c>
    </row>
    <row r="46" spans="1:9" x14ac:dyDescent="0.3">
      <c r="A46" t="s">
        <v>226</v>
      </c>
      <c r="B46" t="s">
        <v>227</v>
      </c>
      <c r="C46">
        <v>1</v>
      </c>
      <c r="D46">
        <f>'Fiche 1 sur 2'!$A$7+'Fiche 1 sur 2'!$C$16+1</f>
        <v>4</v>
      </c>
      <c r="E46" t="s">
        <v>228</v>
      </c>
      <c r="F46">
        <f>'Fiche 1 sur 2'!$G$26+'Fiche 1 sur 2'!$I$26</f>
        <v>2</v>
      </c>
      <c r="G46">
        <f>'Fiche 1 sur 2'!$G$26</f>
        <v>2</v>
      </c>
      <c r="H46">
        <v>0</v>
      </c>
      <c r="I46">
        <v>0</v>
      </c>
    </row>
    <row r="47" spans="1:9" x14ac:dyDescent="0.3">
      <c r="A47" t="s">
        <v>229</v>
      </c>
      <c r="B47" t="s">
        <v>227</v>
      </c>
      <c r="C47">
        <v>1</v>
      </c>
      <c r="D47">
        <f>'Fiche 1 sur 2'!$A$7+'Fiche 1 sur 2'!$C$16+1</f>
        <v>4</v>
      </c>
      <c r="E47" t="s">
        <v>228</v>
      </c>
      <c r="F47">
        <f>'Fiche 1 sur 2'!$G$26+'Fiche 1 sur 2'!$I$26</f>
        <v>2</v>
      </c>
      <c r="G47">
        <f>'Fiche 1 sur 2'!$G$26-1</f>
        <v>1</v>
      </c>
      <c r="H47">
        <v>0</v>
      </c>
      <c r="I47">
        <v>0</v>
      </c>
    </row>
    <row r="48" spans="1:9" x14ac:dyDescent="0.3">
      <c r="A48" t="s">
        <v>230</v>
      </c>
      <c r="B48" t="s">
        <v>227</v>
      </c>
      <c r="C48">
        <v>1</v>
      </c>
      <c r="D48">
        <f>'Fiche 1 sur 2'!$A$7+'Fiche 1 sur 2'!$C$16+1</f>
        <v>4</v>
      </c>
      <c r="E48" t="s">
        <v>231</v>
      </c>
      <c r="F48">
        <f>'Fiche 1 sur 2'!$G$26+'Fiche 1 sur 2'!$I$26</f>
        <v>2</v>
      </c>
      <c r="G48">
        <f>'Fiche 1 sur 2'!$G$26</f>
        <v>2</v>
      </c>
      <c r="H48">
        <v>0</v>
      </c>
      <c r="I48">
        <v>0</v>
      </c>
    </row>
    <row r="49" spans="1:9" x14ac:dyDescent="0.3">
      <c r="A49" t="s">
        <v>232</v>
      </c>
      <c r="B49" t="s">
        <v>227</v>
      </c>
      <c r="C49">
        <v>1</v>
      </c>
      <c r="D49">
        <f>'Fiche 1 sur 2'!$A$7+'Fiche 1 sur 2'!$C$16+1+1</f>
        <v>5</v>
      </c>
      <c r="E49" t="s">
        <v>231</v>
      </c>
      <c r="F49">
        <f>'Fiche 1 sur 2'!$G$26+'Fiche 1 sur 2'!$I$26</f>
        <v>2</v>
      </c>
      <c r="G49">
        <f>'Fiche 1 sur 2'!$G$26</f>
        <v>2</v>
      </c>
      <c r="H49">
        <v>0</v>
      </c>
      <c r="I49">
        <v>0</v>
      </c>
    </row>
    <row r="50" spans="1:9" x14ac:dyDescent="0.3">
      <c r="A50" t="s">
        <v>233</v>
      </c>
      <c r="B50" t="s">
        <v>227</v>
      </c>
      <c r="C50">
        <v>1</v>
      </c>
      <c r="D50">
        <f>'Fiche 1 sur 2'!$A$7+'Fiche 1 sur 2'!$C$16+1+1+1</f>
        <v>6</v>
      </c>
      <c r="E50" t="s">
        <v>234</v>
      </c>
      <c r="F50">
        <f>'Fiche 1 sur 2'!$G$26+'Fiche 1 sur 2'!$I$26</f>
        <v>2</v>
      </c>
      <c r="G50">
        <f>'Fiche 1 sur 2'!$G$26</f>
        <v>2</v>
      </c>
      <c r="H50">
        <v>0</v>
      </c>
      <c r="I50">
        <v>0</v>
      </c>
    </row>
    <row r="51" spans="1:9" x14ac:dyDescent="0.3">
      <c r="A51" t="s">
        <v>235</v>
      </c>
      <c r="B51" t="s">
        <v>227</v>
      </c>
      <c r="C51" t="s">
        <v>202</v>
      </c>
      <c r="D51">
        <f>'Fiche 1 sur 2'!$A$7</f>
        <v>3</v>
      </c>
      <c r="E51" t="s">
        <v>236</v>
      </c>
      <c r="F51">
        <f>'Fiche 1 sur 2'!$G$26+'Fiche 1 sur 2'!$I$26</f>
        <v>2</v>
      </c>
      <c r="G51">
        <f>'Fiche 1 sur 2'!$G$26</f>
        <v>2</v>
      </c>
      <c r="H51">
        <v>0</v>
      </c>
      <c r="I51">
        <v>0</v>
      </c>
    </row>
    <row r="52" spans="1:9" x14ac:dyDescent="0.3">
      <c r="A52" t="s">
        <v>237</v>
      </c>
      <c r="B52" t="s">
        <v>227</v>
      </c>
      <c r="C52" t="s">
        <v>202</v>
      </c>
      <c r="D52">
        <f>'Fiche 1 sur 2'!$A$7</f>
        <v>3</v>
      </c>
      <c r="E52" t="s">
        <v>236</v>
      </c>
      <c r="F52">
        <f>'Fiche 1 sur 2'!$G$26+'Fiche 1 sur 2'!$I$26</f>
        <v>2</v>
      </c>
      <c r="G52">
        <f>'Fiche 1 sur 2'!$G$26-1</f>
        <v>1</v>
      </c>
      <c r="H52">
        <v>0</v>
      </c>
      <c r="I52">
        <v>0</v>
      </c>
    </row>
    <row r="53" spans="1:9" x14ac:dyDescent="0.3">
      <c r="A53" t="s">
        <v>238</v>
      </c>
      <c r="B53" t="s">
        <v>227</v>
      </c>
      <c r="C53" t="s">
        <v>202</v>
      </c>
      <c r="D53">
        <f>'Fiche 1 sur 2'!$A$7</f>
        <v>3</v>
      </c>
      <c r="E53" t="s">
        <v>239</v>
      </c>
      <c r="F53">
        <f>'Fiche 1 sur 2'!$G$26+'Fiche 1 sur 2'!$I$26</f>
        <v>2</v>
      </c>
      <c r="G53">
        <f>'Fiche 1 sur 2'!$G$26</f>
        <v>2</v>
      </c>
      <c r="H53">
        <v>0</v>
      </c>
      <c r="I53">
        <v>0</v>
      </c>
    </row>
    <row r="54" spans="1:9" x14ac:dyDescent="0.3">
      <c r="A54" t="s">
        <v>240</v>
      </c>
      <c r="B54" t="s">
        <v>227</v>
      </c>
      <c r="C54" t="s">
        <v>202</v>
      </c>
      <c r="D54">
        <f>'Fiche 1 sur 2'!$A$7+1</f>
        <v>4</v>
      </c>
      <c r="E54" t="s">
        <v>239</v>
      </c>
      <c r="F54">
        <f>'Fiche 1 sur 2'!$G$26+'Fiche 1 sur 2'!$I$26</f>
        <v>2</v>
      </c>
      <c r="G54">
        <f>'Fiche 1 sur 2'!$G$26</f>
        <v>2</v>
      </c>
      <c r="H54">
        <v>0</v>
      </c>
      <c r="I54">
        <v>0</v>
      </c>
    </row>
    <row r="55" spans="1:9" x14ac:dyDescent="0.3">
      <c r="A55" t="s">
        <v>241</v>
      </c>
      <c r="B55" t="s">
        <v>227</v>
      </c>
      <c r="C55" t="s">
        <v>202</v>
      </c>
      <c r="D55">
        <f>'Fiche 1 sur 2'!$A$7+'Fiche 1 sur 2'!$C$16+1+1</f>
        <v>5</v>
      </c>
      <c r="E55" t="s">
        <v>242</v>
      </c>
      <c r="F55">
        <f>'Fiche 1 sur 2'!$G$26+'Fiche 1 sur 2'!$I$26</f>
        <v>2</v>
      </c>
      <c r="G55">
        <f>'Fiche 1 sur 2'!$G$26</f>
        <v>2</v>
      </c>
      <c r="H55">
        <v>0</v>
      </c>
      <c r="I55">
        <v>0</v>
      </c>
    </row>
    <row r="56" spans="1:9" x14ac:dyDescent="0.3">
      <c r="A56" t="s">
        <v>243</v>
      </c>
      <c r="B56" t="s">
        <v>227</v>
      </c>
      <c r="C56">
        <v>1</v>
      </c>
      <c r="D56">
        <f>'Fiche 1 sur 2'!$A$7+2</f>
        <v>5</v>
      </c>
      <c r="E56" t="s">
        <v>244</v>
      </c>
      <c r="F56">
        <f>'Fiche 1 sur 2'!$G$26+'Fiche 1 sur 2'!$I$26</f>
        <v>2</v>
      </c>
      <c r="G56">
        <f>'Fiche 1 sur 2'!$G$26</f>
        <v>2</v>
      </c>
      <c r="H56">
        <v>0</v>
      </c>
      <c r="I56">
        <v>0</v>
      </c>
    </row>
    <row r="57" spans="1:9" x14ac:dyDescent="0.3">
      <c r="A57" t="s">
        <v>245</v>
      </c>
      <c r="B57" t="s">
        <v>227</v>
      </c>
      <c r="C57">
        <v>1</v>
      </c>
      <c r="D57">
        <f>'Fiche 1 sur 2'!$A$7+2</f>
        <v>5</v>
      </c>
      <c r="E57" t="s">
        <v>244</v>
      </c>
      <c r="F57">
        <f>'Fiche 1 sur 2'!$G$26+'Fiche 1 sur 2'!$I$26</f>
        <v>2</v>
      </c>
      <c r="G57">
        <f>'Fiche 1 sur 2'!$G$26-1</f>
        <v>1</v>
      </c>
      <c r="H57">
        <v>0</v>
      </c>
      <c r="I57">
        <v>0</v>
      </c>
    </row>
    <row r="58" spans="1:9" x14ac:dyDescent="0.3">
      <c r="A58" t="s">
        <v>246</v>
      </c>
      <c r="B58" t="s">
        <v>227</v>
      </c>
      <c r="C58">
        <v>1</v>
      </c>
      <c r="D58">
        <f>'Fiche 1 sur 2'!$A$7+2</f>
        <v>5</v>
      </c>
      <c r="E58" t="s">
        <v>247</v>
      </c>
      <c r="F58">
        <f>'Fiche 1 sur 2'!$G$26+'Fiche 1 sur 2'!$I$26</f>
        <v>2</v>
      </c>
      <c r="G58">
        <f>'Fiche 1 sur 2'!$G$26</f>
        <v>2</v>
      </c>
      <c r="H58">
        <v>0</v>
      </c>
      <c r="I58">
        <v>0</v>
      </c>
    </row>
    <row r="59" spans="1:9" x14ac:dyDescent="0.3">
      <c r="A59" t="s">
        <v>248</v>
      </c>
      <c r="B59" t="s">
        <v>227</v>
      </c>
      <c r="C59">
        <v>1</v>
      </c>
      <c r="D59">
        <f>'Fiche 1 sur 2'!$A$7+2+1</f>
        <v>6</v>
      </c>
      <c r="E59" t="s">
        <v>247</v>
      </c>
      <c r="F59">
        <f>'Fiche 1 sur 2'!$G$26+'Fiche 1 sur 2'!$I$26</f>
        <v>2</v>
      </c>
      <c r="G59">
        <f>'Fiche 1 sur 2'!$G$26</f>
        <v>2</v>
      </c>
      <c r="H59">
        <v>0</v>
      </c>
      <c r="I59">
        <v>0</v>
      </c>
    </row>
    <row r="60" spans="1:9" x14ac:dyDescent="0.3">
      <c r="A60" t="s">
        <v>249</v>
      </c>
      <c r="B60" t="s">
        <v>227</v>
      </c>
      <c r="C60">
        <v>1</v>
      </c>
      <c r="D60">
        <f>'Fiche 1 sur 2'!$A$7+'Fiche 1 sur 2'!C16+2+1+1</f>
        <v>7</v>
      </c>
      <c r="E60" t="s">
        <v>250</v>
      </c>
      <c r="F60">
        <f>'Fiche 1 sur 2'!$G$26+'Fiche 1 sur 2'!$I$26</f>
        <v>2</v>
      </c>
      <c r="G60">
        <f>'Fiche 1 sur 2'!$G$26</f>
        <v>2</v>
      </c>
      <c r="H60">
        <v>0</v>
      </c>
      <c r="I60">
        <v>0</v>
      </c>
    </row>
    <row r="61" spans="1:9" x14ac:dyDescent="0.3">
      <c r="A61" t="s">
        <v>251</v>
      </c>
      <c r="B61" t="s">
        <v>252</v>
      </c>
      <c r="C61">
        <v>1</v>
      </c>
      <c r="D61">
        <f>'Fiche 1 sur 2'!$A$15+'Fiche 1 sur 2'!$C$16+3</f>
        <v>5</v>
      </c>
      <c r="E61" t="s">
        <v>253</v>
      </c>
      <c r="F61">
        <f>'Fiche 1 sur 2'!$A$24+'Fiche 1 sur 2'!$C$23</f>
        <v>2</v>
      </c>
      <c r="G61">
        <f>'Fiche 1 sur 2'!$A$24</f>
        <v>2</v>
      </c>
      <c r="H61">
        <v>0</v>
      </c>
      <c r="I61">
        <v>1</v>
      </c>
    </row>
    <row r="62" spans="1:9" x14ac:dyDescent="0.3">
      <c r="A62" t="s">
        <v>254</v>
      </c>
      <c r="B62" t="s">
        <v>252</v>
      </c>
      <c r="C62">
        <v>1</v>
      </c>
      <c r="D62">
        <f>'Fiche 1 sur 2'!$A$15+'Fiche 1 sur 2'!$C$16+3</f>
        <v>5</v>
      </c>
      <c r="E62" t="s">
        <v>253</v>
      </c>
      <c r="F62">
        <f>'Fiche 1 sur 2'!$A$24+'Fiche 1 sur 2'!$C$23</f>
        <v>2</v>
      </c>
      <c r="G62">
        <f>'Fiche 1 sur 2'!$A$24-1</f>
        <v>1</v>
      </c>
      <c r="H62">
        <v>0</v>
      </c>
      <c r="I62">
        <v>1</v>
      </c>
    </row>
    <row r="63" spans="1:9" x14ac:dyDescent="0.3">
      <c r="A63" t="s">
        <v>255</v>
      </c>
      <c r="B63" t="s">
        <v>252</v>
      </c>
      <c r="C63">
        <v>1</v>
      </c>
      <c r="D63">
        <f>'Fiche 1 sur 2'!$A$15+'Fiche 1 sur 2'!$C$16+3</f>
        <v>5</v>
      </c>
      <c r="E63" t="s">
        <v>256</v>
      </c>
      <c r="F63">
        <f>'Fiche 1 sur 2'!$A$24+'Fiche 1 sur 2'!$C$23</f>
        <v>2</v>
      </c>
      <c r="G63">
        <f>'Fiche 1 sur 2'!$A$24</f>
        <v>2</v>
      </c>
      <c r="H63">
        <v>0</v>
      </c>
      <c r="I63">
        <v>1</v>
      </c>
    </row>
    <row r="64" spans="1:9" x14ac:dyDescent="0.3">
      <c r="A64" t="s">
        <v>257</v>
      </c>
      <c r="B64" t="s">
        <v>252</v>
      </c>
      <c r="C64">
        <v>1</v>
      </c>
      <c r="D64">
        <f>'Fiche 1 sur 2'!$A$15+'Fiche 1 sur 2'!$C$16+3+1</f>
        <v>6</v>
      </c>
      <c r="E64" t="s">
        <v>256</v>
      </c>
      <c r="F64">
        <f>'Fiche 1 sur 2'!$A$24+'Fiche 1 sur 2'!$C$23</f>
        <v>2</v>
      </c>
      <c r="G64">
        <f>'Fiche 1 sur 2'!$A$24</f>
        <v>2</v>
      </c>
      <c r="H64">
        <v>0</v>
      </c>
      <c r="I64">
        <v>1</v>
      </c>
    </row>
    <row r="65" spans="1:9" x14ac:dyDescent="0.3">
      <c r="A65" t="s">
        <v>258</v>
      </c>
      <c r="B65" t="s">
        <v>252</v>
      </c>
      <c r="C65">
        <v>1</v>
      </c>
      <c r="D65">
        <f>'Fiche 1 sur 2'!$A$15+'Fiche 1 sur 2'!$C$16+3</f>
        <v>5</v>
      </c>
      <c r="E65" t="s">
        <v>259</v>
      </c>
      <c r="F65">
        <f>'Fiche 1 sur 2'!$A$24+'Fiche 1 sur 2'!$C$23</f>
        <v>2</v>
      </c>
      <c r="G65">
        <f>'Fiche 1 sur 2'!$A$24</f>
        <v>2</v>
      </c>
      <c r="H65">
        <v>0</v>
      </c>
      <c r="I65">
        <v>1</v>
      </c>
    </row>
    <row r="66" spans="1:9" x14ac:dyDescent="0.3">
      <c r="A66" t="s">
        <v>260</v>
      </c>
      <c r="B66" t="s">
        <v>252</v>
      </c>
      <c r="C66">
        <v>1</v>
      </c>
      <c r="D66">
        <f>'Fiche 1 sur 2'!$A$15+'Fiche 1 sur 2'!$C$16+3</f>
        <v>5</v>
      </c>
      <c r="E66" t="s">
        <v>259</v>
      </c>
      <c r="F66">
        <f>'Fiche 1 sur 2'!$A$24+'Fiche 1 sur 2'!$C$23</f>
        <v>2</v>
      </c>
      <c r="G66">
        <f>'Fiche 1 sur 2'!$A$24-1</f>
        <v>1</v>
      </c>
      <c r="H66">
        <v>0</v>
      </c>
      <c r="I66">
        <v>1</v>
      </c>
    </row>
    <row r="67" spans="1:9" x14ac:dyDescent="0.3">
      <c r="A67" t="s">
        <v>261</v>
      </c>
      <c r="B67" t="s">
        <v>252</v>
      </c>
      <c r="C67">
        <v>1</v>
      </c>
      <c r="D67">
        <f>'Fiche 1 sur 2'!$A$15+'Fiche 1 sur 2'!$C$16+3</f>
        <v>5</v>
      </c>
      <c r="E67" t="s">
        <v>262</v>
      </c>
      <c r="F67">
        <f>'Fiche 1 sur 2'!$A$24+'Fiche 1 sur 2'!$C$23</f>
        <v>2</v>
      </c>
      <c r="G67">
        <f>'Fiche 1 sur 2'!$A$24</f>
        <v>2</v>
      </c>
      <c r="H67">
        <v>0</v>
      </c>
      <c r="I67">
        <v>1</v>
      </c>
    </row>
    <row r="68" spans="1:9" x14ac:dyDescent="0.3">
      <c r="A68" t="s">
        <v>263</v>
      </c>
      <c r="B68" t="s">
        <v>252</v>
      </c>
      <c r="C68">
        <v>1</v>
      </c>
      <c r="D68">
        <f>'Fiche 1 sur 2'!$A$15+'Fiche 1 sur 2'!$C$16+3+1</f>
        <v>6</v>
      </c>
      <c r="E68" t="s">
        <v>262</v>
      </c>
      <c r="F68">
        <f>'Fiche 1 sur 2'!$A$24+'Fiche 1 sur 2'!$C$23</f>
        <v>2</v>
      </c>
      <c r="G68">
        <f>'Fiche 1 sur 2'!$A$24</f>
        <v>2</v>
      </c>
      <c r="H68">
        <v>0</v>
      </c>
      <c r="I68">
        <v>1</v>
      </c>
    </row>
    <row r="69" spans="1:9" x14ac:dyDescent="0.3">
      <c r="A69" t="s">
        <v>264</v>
      </c>
      <c r="B69" t="s">
        <v>252</v>
      </c>
      <c r="C69" t="s">
        <v>202</v>
      </c>
      <c r="D69">
        <f>'Fiche 1 sur 2'!$A$15+2</f>
        <v>4</v>
      </c>
      <c r="E69" t="s">
        <v>265</v>
      </c>
      <c r="F69">
        <f>'Fiche 1 sur 2'!$A$24+'Fiche 1 sur 2'!$C$23</f>
        <v>2</v>
      </c>
      <c r="G69">
        <f>'Fiche 1 sur 2'!$A$24</f>
        <v>2</v>
      </c>
      <c r="H69">
        <v>0</v>
      </c>
      <c r="I69">
        <v>0</v>
      </c>
    </row>
    <row r="70" spans="1:9" x14ac:dyDescent="0.3">
      <c r="A70" t="s">
        <v>266</v>
      </c>
      <c r="B70" t="s">
        <v>252</v>
      </c>
      <c r="C70" t="s">
        <v>202</v>
      </c>
      <c r="D70">
        <f>'Fiche 1 sur 2'!$A$15+2</f>
        <v>4</v>
      </c>
      <c r="E70" t="s">
        <v>265</v>
      </c>
      <c r="F70">
        <f>'Fiche 1 sur 2'!$A$24+'Fiche 1 sur 2'!$C$23</f>
        <v>2</v>
      </c>
      <c r="G70">
        <f>'Fiche 1 sur 2'!$A$24-1</f>
        <v>1</v>
      </c>
      <c r="H70">
        <v>0</v>
      </c>
      <c r="I70">
        <v>0</v>
      </c>
    </row>
    <row r="71" spans="1:9" x14ac:dyDescent="0.3">
      <c r="A71" t="s">
        <v>267</v>
      </c>
      <c r="B71" t="s">
        <v>252</v>
      </c>
      <c r="C71" t="s">
        <v>202</v>
      </c>
      <c r="D71">
        <f>'Fiche 1 sur 2'!$A$15+2</f>
        <v>4</v>
      </c>
      <c r="E71" t="s">
        <v>268</v>
      </c>
      <c r="F71">
        <f>'Fiche 1 sur 2'!$A$24+'Fiche 1 sur 2'!$C$23</f>
        <v>2</v>
      </c>
      <c r="G71">
        <f>'Fiche 1 sur 2'!$A$24</f>
        <v>2</v>
      </c>
      <c r="H71">
        <v>0</v>
      </c>
      <c r="I71">
        <v>0</v>
      </c>
    </row>
    <row r="72" spans="1:9" x14ac:dyDescent="0.3">
      <c r="A72" t="s">
        <v>269</v>
      </c>
      <c r="B72" t="s">
        <v>252</v>
      </c>
      <c r="C72" t="s">
        <v>202</v>
      </c>
      <c r="D72">
        <f>'Fiche 1 sur 2'!$A$15+2+1</f>
        <v>5</v>
      </c>
      <c r="E72" t="s">
        <v>268</v>
      </c>
      <c r="F72">
        <f>'Fiche 1 sur 2'!$A$24+'Fiche 1 sur 2'!$C$23</f>
        <v>2</v>
      </c>
      <c r="G72">
        <f>'Fiche 1 sur 2'!$A$24</f>
        <v>2</v>
      </c>
      <c r="H72">
        <v>0</v>
      </c>
      <c r="I72">
        <v>0</v>
      </c>
    </row>
    <row r="73" spans="1:9" x14ac:dyDescent="0.3">
      <c r="A73" t="s">
        <v>74</v>
      </c>
      <c r="B73" t="s">
        <v>270</v>
      </c>
      <c r="C73" t="s">
        <v>202</v>
      </c>
      <c r="D73">
        <f>'Fiche 1 sur 2'!$A$15-2</f>
        <v>0</v>
      </c>
      <c r="E73" t="s">
        <v>271</v>
      </c>
      <c r="F73">
        <f>'Fiche 1 sur 2'!$A$24+'Fiche 1 sur 2'!$C$24</f>
        <v>2</v>
      </c>
      <c r="G73">
        <f>'Fiche 1 sur 2'!$A$24</f>
        <v>2</v>
      </c>
      <c r="H73">
        <v>2</v>
      </c>
      <c r="I73">
        <v>0</v>
      </c>
    </row>
    <row r="74" spans="1:9" x14ac:dyDescent="0.3">
      <c r="A74" t="s">
        <v>272</v>
      </c>
      <c r="B74" t="s">
        <v>270</v>
      </c>
      <c r="C74" t="s">
        <v>202</v>
      </c>
      <c r="D74">
        <f>'Fiche 1 sur 2'!$A$15-2</f>
        <v>0</v>
      </c>
      <c r="E74" t="s">
        <v>271</v>
      </c>
      <c r="F74">
        <f>'Fiche 1 sur 2'!$A$24+'Fiche 1 sur 2'!$C$24</f>
        <v>2</v>
      </c>
      <c r="G74">
        <f>'Fiche 1 sur 2'!$A$24-1</f>
        <v>1</v>
      </c>
      <c r="H74">
        <v>2</v>
      </c>
      <c r="I74">
        <v>0</v>
      </c>
    </row>
    <row r="75" spans="1:9" x14ac:dyDescent="0.3">
      <c r="A75" t="s">
        <v>273</v>
      </c>
      <c r="B75" t="s">
        <v>270</v>
      </c>
      <c r="C75" t="s">
        <v>202</v>
      </c>
      <c r="D75">
        <f>'Fiche 1 sur 2'!$A$15-2</f>
        <v>0</v>
      </c>
      <c r="E75" t="s">
        <v>274</v>
      </c>
      <c r="F75">
        <f>'Fiche 1 sur 2'!$A$24+'Fiche 1 sur 2'!$C$24</f>
        <v>2</v>
      </c>
      <c r="G75">
        <f>'Fiche 1 sur 2'!$A$24</f>
        <v>2</v>
      </c>
      <c r="H75">
        <v>2</v>
      </c>
      <c r="I75">
        <v>0</v>
      </c>
    </row>
    <row r="76" spans="1:9" x14ac:dyDescent="0.3">
      <c r="A76" t="s">
        <v>275</v>
      </c>
      <c r="B76" t="s">
        <v>270</v>
      </c>
      <c r="C76" t="s">
        <v>202</v>
      </c>
      <c r="D76">
        <f>'Fiche 1 sur 2'!$A$15-2+1</f>
        <v>1</v>
      </c>
      <c r="E76" t="s">
        <v>274</v>
      </c>
      <c r="F76">
        <f>'Fiche 1 sur 2'!$A$24+'Fiche 1 sur 2'!$C$24</f>
        <v>2</v>
      </c>
      <c r="G76">
        <f>'Fiche 1 sur 2'!$A$24</f>
        <v>2</v>
      </c>
      <c r="H76">
        <v>2</v>
      </c>
      <c r="I76">
        <v>0</v>
      </c>
    </row>
    <row r="77" spans="1:9" x14ac:dyDescent="0.3">
      <c r="A77" t="s">
        <v>276</v>
      </c>
      <c r="B77" t="s">
        <v>270</v>
      </c>
      <c r="C77">
        <v>1</v>
      </c>
      <c r="D77">
        <f>'Fiche 1 sur 2'!$A$15-2</f>
        <v>0</v>
      </c>
      <c r="E77" t="s">
        <v>277</v>
      </c>
      <c r="F77">
        <f>'Fiche 1 sur 2'!$A$24+'Fiche 1 sur 2'!$C$24</f>
        <v>2</v>
      </c>
      <c r="G77">
        <f>'Fiche 1 sur 2'!$A$24</f>
        <v>2</v>
      </c>
      <c r="H77">
        <v>4</v>
      </c>
      <c r="I77">
        <v>1</v>
      </c>
    </row>
    <row r="78" spans="1:9" x14ac:dyDescent="0.3">
      <c r="A78" t="s">
        <v>278</v>
      </c>
      <c r="B78" t="s">
        <v>270</v>
      </c>
      <c r="C78">
        <v>1</v>
      </c>
      <c r="D78">
        <f>'Fiche 1 sur 2'!$A$15-2</f>
        <v>0</v>
      </c>
      <c r="E78" t="s">
        <v>277</v>
      </c>
      <c r="F78">
        <f>'Fiche 1 sur 2'!$A$24+'Fiche 1 sur 2'!$C$24</f>
        <v>2</v>
      </c>
      <c r="G78">
        <f>'Fiche 1 sur 2'!$A$24-1</f>
        <v>1</v>
      </c>
      <c r="H78">
        <v>4</v>
      </c>
      <c r="I78">
        <v>1</v>
      </c>
    </row>
    <row r="79" spans="1:9" x14ac:dyDescent="0.3">
      <c r="A79" t="s">
        <v>279</v>
      </c>
      <c r="B79" t="s">
        <v>270</v>
      </c>
      <c r="C79">
        <v>1</v>
      </c>
      <c r="D79">
        <f>'Fiche 1 sur 2'!$A$15-2</f>
        <v>0</v>
      </c>
      <c r="E79" t="s">
        <v>280</v>
      </c>
      <c r="F79">
        <f>'Fiche 1 sur 2'!$A$24+'Fiche 1 sur 2'!$C$24</f>
        <v>2</v>
      </c>
      <c r="G79">
        <f>'Fiche 1 sur 2'!$A$24</f>
        <v>2</v>
      </c>
      <c r="H79">
        <v>4</v>
      </c>
      <c r="I79">
        <v>1</v>
      </c>
    </row>
    <row r="80" spans="1:9" x14ac:dyDescent="0.3">
      <c r="A80" t="s">
        <v>281</v>
      </c>
      <c r="B80" t="s">
        <v>270</v>
      </c>
      <c r="C80">
        <v>1</v>
      </c>
      <c r="D80">
        <f>'Fiche 1 sur 2'!$A$15-2+1</f>
        <v>1</v>
      </c>
      <c r="E80" t="s">
        <v>280</v>
      </c>
      <c r="F80">
        <f>'Fiche 1 sur 2'!$A$24+'Fiche 1 sur 2'!$C$24</f>
        <v>2</v>
      </c>
      <c r="G80">
        <f>'Fiche 1 sur 2'!$A$24</f>
        <v>2</v>
      </c>
      <c r="H80">
        <v>4</v>
      </c>
      <c r="I80">
        <v>1</v>
      </c>
    </row>
    <row r="81" spans="1:9" x14ac:dyDescent="0.3">
      <c r="A81" t="s">
        <v>282</v>
      </c>
      <c r="B81" t="s">
        <v>270</v>
      </c>
      <c r="C81">
        <v>2</v>
      </c>
      <c r="D81">
        <f>'Fiche 1 sur 2'!$A$15-2</f>
        <v>0</v>
      </c>
      <c r="E81" t="s">
        <v>283</v>
      </c>
      <c r="F81">
        <f>'Fiche 1 sur 2'!$A$24+'Fiche 1 sur 2'!$C$24</f>
        <v>2</v>
      </c>
      <c r="G81">
        <f>'Fiche 1 sur 2'!$A$24</f>
        <v>2</v>
      </c>
      <c r="H81">
        <v>6</v>
      </c>
      <c r="I81">
        <v>2</v>
      </c>
    </row>
    <row r="82" spans="1:9" x14ac:dyDescent="0.3">
      <c r="A82" t="s">
        <v>284</v>
      </c>
      <c r="B82" t="s">
        <v>270</v>
      </c>
      <c r="C82">
        <v>2</v>
      </c>
      <c r="D82">
        <f>'Fiche 1 sur 2'!$A$15-2</f>
        <v>0</v>
      </c>
      <c r="E82" t="s">
        <v>283</v>
      </c>
      <c r="F82">
        <f>'Fiche 1 sur 2'!$A$24+'Fiche 1 sur 2'!$C$24</f>
        <v>2</v>
      </c>
      <c r="G82">
        <f>'Fiche 1 sur 2'!$A$24-1</f>
        <v>1</v>
      </c>
      <c r="H82">
        <v>6</v>
      </c>
      <c r="I82">
        <v>2</v>
      </c>
    </row>
    <row r="83" spans="1:9" x14ac:dyDescent="0.3">
      <c r="A83" t="s">
        <v>285</v>
      </c>
      <c r="B83" t="s">
        <v>270</v>
      </c>
      <c r="C83">
        <v>2</v>
      </c>
      <c r="D83">
        <f>'Fiche 1 sur 2'!$A$15-2</f>
        <v>0</v>
      </c>
      <c r="E83" t="s">
        <v>286</v>
      </c>
      <c r="F83">
        <f>'Fiche 1 sur 2'!$A$24+'Fiche 1 sur 2'!$C$24</f>
        <v>2</v>
      </c>
      <c r="G83">
        <f>'Fiche 1 sur 2'!$A$24</f>
        <v>2</v>
      </c>
      <c r="H83">
        <v>6</v>
      </c>
      <c r="I83">
        <v>2</v>
      </c>
    </row>
    <row r="84" spans="1:9" x14ac:dyDescent="0.3">
      <c r="A84" t="s">
        <v>287</v>
      </c>
      <c r="B84" t="s">
        <v>270</v>
      </c>
      <c r="C84">
        <v>2</v>
      </c>
      <c r="D84">
        <f>'Fiche 1 sur 2'!$A$15-2+1</f>
        <v>1</v>
      </c>
      <c r="E84" t="s">
        <v>286</v>
      </c>
      <c r="F84">
        <f>'Fiche 1 sur 2'!$A$24+'Fiche 1 sur 2'!$C$24</f>
        <v>2</v>
      </c>
      <c r="G84">
        <f>'Fiche 1 sur 2'!$A$24</f>
        <v>2</v>
      </c>
      <c r="H84">
        <v>6</v>
      </c>
      <c r="I84">
        <v>2</v>
      </c>
    </row>
    <row r="85" spans="1:9" x14ac:dyDescent="0.3">
      <c r="A85" t="s">
        <v>288</v>
      </c>
      <c r="B85" t="s">
        <v>270</v>
      </c>
      <c r="C85" t="s">
        <v>202</v>
      </c>
      <c r="D85">
        <f>'Fiche 1 sur 2'!$A$15-2</f>
        <v>0</v>
      </c>
      <c r="E85" t="s">
        <v>289</v>
      </c>
      <c r="F85">
        <f>'Fiche 1 sur 2'!$A$24+'Fiche 1 sur 2'!$C$24</f>
        <v>2</v>
      </c>
      <c r="G85">
        <f>'Fiche 1 sur 2'!$A$24</f>
        <v>2</v>
      </c>
      <c r="H85">
        <v>1</v>
      </c>
      <c r="I85">
        <v>0</v>
      </c>
    </row>
    <row r="86" spans="1:9" x14ac:dyDescent="0.3">
      <c r="A86" t="s">
        <v>290</v>
      </c>
      <c r="B86" t="s">
        <v>270</v>
      </c>
      <c r="C86" t="s">
        <v>202</v>
      </c>
      <c r="D86">
        <f>'Fiche 1 sur 2'!$A$15-2</f>
        <v>0</v>
      </c>
      <c r="E86" t="s">
        <v>289</v>
      </c>
      <c r="F86">
        <f>'Fiche 1 sur 2'!$A$24+'Fiche 1 sur 2'!$C$24</f>
        <v>2</v>
      </c>
      <c r="G86">
        <f>'Fiche 1 sur 2'!$A$24-1</f>
        <v>1</v>
      </c>
      <c r="H86">
        <v>1</v>
      </c>
      <c r="I86">
        <v>0</v>
      </c>
    </row>
    <row r="87" spans="1:9" x14ac:dyDescent="0.3">
      <c r="A87" t="s">
        <v>291</v>
      </c>
      <c r="B87" t="s">
        <v>270</v>
      </c>
      <c r="C87" t="s">
        <v>202</v>
      </c>
      <c r="D87">
        <f>'Fiche 1 sur 2'!$A$15-2</f>
        <v>0</v>
      </c>
      <c r="E87" t="s">
        <v>292</v>
      </c>
      <c r="F87">
        <f>'Fiche 1 sur 2'!$A$24+'Fiche 1 sur 2'!$C$24</f>
        <v>2</v>
      </c>
      <c r="G87">
        <f>'Fiche 1 sur 2'!$A$24</f>
        <v>2</v>
      </c>
      <c r="H87">
        <v>1</v>
      </c>
      <c r="I87">
        <v>0</v>
      </c>
    </row>
    <row r="88" spans="1:9" x14ac:dyDescent="0.3">
      <c r="A88" t="s">
        <v>293</v>
      </c>
      <c r="B88" t="s">
        <v>270</v>
      </c>
      <c r="C88" t="s">
        <v>202</v>
      </c>
      <c r="D88">
        <f>'Fiche 1 sur 2'!$A$15-2+1</f>
        <v>1</v>
      </c>
      <c r="E88" t="s">
        <v>292</v>
      </c>
      <c r="F88">
        <f>'Fiche 1 sur 2'!$A$24+'Fiche 1 sur 2'!$C$24</f>
        <v>2</v>
      </c>
      <c r="G88">
        <f>'Fiche 1 sur 2'!$A$24</f>
        <v>2</v>
      </c>
      <c r="H88">
        <v>1</v>
      </c>
      <c r="I88">
        <v>0</v>
      </c>
    </row>
    <row r="89" spans="1:9" x14ac:dyDescent="0.3">
      <c r="A89" t="s">
        <v>294</v>
      </c>
      <c r="B89" t="s">
        <v>295</v>
      </c>
      <c r="C89" t="s">
        <v>202</v>
      </c>
      <c r="D89">
        <f>'Fiche 1 sur 2'!$A$15</f>
        <v>2</v>
      </c>
      <c r="E89" t="s">
        <v>296</v>
      </c>
      <c r="F89">
        <f>'Fiche 1 sur 2'!$A$24+'Fiche 1 sur 2'!$C$25</f>
        <v>2</v>
      </c>
      <c r="G89">
        <f>'Fiche 1 sur 2'!$A$24</f>
        <v>2</v>
      </c>
      <c r="H89">
        <v>0</v>
      </c>
      <c r="I89">
        <v>0</v>
      </c>
    </row>
    <row r="90" spans="1:9" x14ac:dyDescent="0.3">
      <c r="A90" t="s">
        <v>297</v>
      </c>
      <c r="B90" t="s">
        <v>295</v>
      </c>
      <c r="C90" t="s">
        <v>202</v>
      </c>
      <c r="D90">
        <f>'Fiche 1 sur 2'!$A$15</f>
        <v>2</v>
      </c>
      <c r="E90" t="s">
        <v>296</v>
      </c>
      <c r="F90">
        <f>'Fiche 1 sur 2'!$A$24+'Fiche 1 sur 2'!$C$25</f>
        <v>2</v>
      </c>
      <c r="G90">
        <f>'Fiche 1 sur 2'!$A$24-1</f>
        <v>1</v>
      </c>
      <c r="H90">
        <v>0</v>
      </c>
      <c r="I90">
        <v>0</v>
      </c>
    </row>
    <row r="91" spans="1:9" x14ac:dyDescent="0.3">
      <c r="A91" t="s">
        <v>298</v>
      </c>
      <c r="B91" t="s">
        <v>295</v>
      </c>
      <c r="C91" t="s">
        <v>202</v>
      </c>
      <c r="D91">
        <f>'Fiche 1 sur 2'!$A$15</f>
        <v>2</v>
      </c>
      <c r="E91" t="s">
        <v>299</v>
      </c>
      <c r="F91">
        <f>'Fiche 1 sur 2'!$A$24+'Fiche 1 sur 2'!$C$25</f>
        <v>2</v>
      </c>
      <c r="G91">
        <f>'Fiche 1 sur 2'!$A$24</f>
        <v>2</v>
      </c>
      <c r="H91">
        <v>0</v>
      </c>
      <c r="I91">
        <v>0</v>
      </c>
    </row>
    <row r="92" spans="1:9" x14ac:dyDescent="0.3">
      <c r="A92" t="s">
        <v>300</v>
      </c>
      <c r="B92" t="s">
        <v>295</v>
      </c>
      <c r="C92" t="s">
        <v>202</v>
      </c>
      <c r="D92">
        <f>'Fiche 1 sur 2'!$A$15+1</f>
        <v>3</v>
      </c>
      <c r="E92" t="s">
        <v>299</v>
      </c>
      <c r="F92">
        <f>'Fiche 1 sur 2'!$A$24+'Fiche 1 sur 2'!$C$25</f>
        <v>2</v>
      </c>
      <c r="G92">
        <f>'Fiche 1 sur 2'!$A$24</f>
        <v>2</v>
      </c>
      <c r="H92">
        <v>0</v>
      </c>
      <c r="I92">
        <v>0</v>
      </c>
    </row>
    <row r="93" spans="1:9" x14ac:dyDescent="0.3">
      <c r="A93" t="s">
        <v>301</v>
      </c>
      <c r="B93" t="s">
        <v>295</v>
      </c>
      <c r="C93" t="s">
        <v>202</v>
      </c>
      <c r="D93">
        <f>'Fiche 1 sur 2'!$A$15</f>
        <v>2</v>
      </c>
      <c r="E93" t="s">
        <v>302</v>
      </c>
      <c r="F93">
        <f>'Fiche 1 sur 2'!$A$24+'Fiche 1 sur 2'!$C$25</f>
        <v>2</v>
      </c>
      <c r="G93">
        <f>'Fiche 1 sur 2'!$A$24</f>
        <v>2</v>
      </c>
      <c r="H93">
        <v>0</v>
      </c>
      <c r="I93">
        <v>0</v>
      </c>
    </row>
    <row r="94" spans="1:9" x14ac:dyDescent="0.3">
      <c r="A94" t="s">
        <v>303</v>
      </c>
      <c r="B94" t="s">
        <v>295</v>
      </c>
      <c r="C94" t="s">
        <v>202</v>
      </c>
      <c r="D94">
        <f>'Fiche 1 sur 2'!$A$15</f>
        <v>2</v>
      </c>
      <c r="E94" t="s">
        <v>302</v>
      </c>
      <c r="F94">
        <f>'Fiche 1 sur 2'!$A$24+'Fiche 1 sur 2'!$C$25</f>
        <v>2</v>
      </c>
      <c r="G94">
        <f>'Fiche 1 sur 2'!$A$24-1</f>
        <v>1</v>
      </c>
      <c r="H94">
        <v>0</v>
      </c>
      <c r="I94">
        <v>0</v>
      </c>
    </row>
    <row r="95" spans="1:9" x14ac:dyDescent="0.3">
      <c r="A95" t="s">
        <v>304</v>
      </c>
      <c r="B95" t="s">
        <v>295</v>
      </c>
      <c r="C95" t="s">
        <v>202</v>
      </c>
      <c r="D95">
        <f>'Fiche 1 sur 2'!$A$15</f>
        <v>2</v>
      </c>
      <c r="E95" t="s">
        <v>305</v>
      </c>
      <c r="F95">
        <f>'Fiche 1 sur 2'!$A$24+'Fiche 1 sur 2'!$C$25</f>
        <v>2</v>
      </c>
      <c r="G95">
        <f>'Fiche 1 sur 2'!$A$24</f>
        <v>2</v>
      </c>
      <c r="H95">
        <v>0</v>
      </c>
      <c r="I95">
        <v>0</v>
      </c>
    </row>
    <row r="96" spans="1:9" x14ac:dyDescent="0.3">
      <c r="A96" t="s">
        <v>306</v>
      </c>
      <c r="B96" t="s">
        <v>295</v>
      </c>
      <c r="C96" t="s">
        <v>202</v>
      </c>
      <c r="D96">
        <f>'Fiche 1 sur 2'!$A$15+1</f>
        <v>3</v>
      </c>
      <c r="E96" t="s">
        <v>305</v>
      </c>
      <c r="F96">
        <f>'Fiche 1 sur 2'!$A$24+'Fiche 1 sur 2'!$C$25</f>
        <v>2</v>
      </c>
      <c r="G96">
        <f>'Fiche 1 sur 2'!$A$24</f>
        <v>2</v>
      </c>
      <c r="H96">
        <v>0</v>
      </c>
      <c r="I96">
        <v>0</v>
      </c>
    </row>
    <row r="97" spans="1:9" x14ac:dyDescent="0.3">
      <c r="A97" t="s">
        <v>307</v>
      </c>
      <c r="B97" t="s">
        <v>295</v>
      </c>
      <c r="C97">
        <v>1</v>
      </c>
      <c r="D97">
        <f>'Fiche 1 sur 2'!$A$15+'Fiche 1 sur 2'!$C$16</f>
        <v>2</v>
      </c>
      <c r="E97" t="s">
        <v>308</v>
      </c>
      <c r="F97">
        <f>'Fiche 1 sur 2'!$A$24+'Fiche 1 sur 2'!$C$25</f>
        <v>2</v>
      </c>
      <c r="G97">
        <f>'Fiche 1 sur 2'!$A$24</f>
        <v>2</v>
      </c>
      <c r="H97">
        <v>0</v>
      </c>
      <c r="I97">
        <v>0</v>
      </c>
    </row>
    <row r="98" spans="1:9" x14ac:dyDescent="0.3">
      <c r="A98" t="s">
        <v>309</v>
      </c>
      <c r="B98" t="s">
        <v>295</v>
      </c>
      <c r="C98">
        <v>1</v>
      </c>
      <c r="D98">
        <f>'Fiche 1 sur 2'!$A$15+'Fiche 1 sur 2'!$C$16</f>
        <v>2</v>
      </c>
      <c r="E98" t="s">
        <v>308</v>
      </c>
      <c r="F98">
        <f>'Fiche 1 sur 2'!$A$24+'Fiche 1 sur 2'!$C$25</f>
        <v>2</v>
      </c>
      <c r="G98">
        <f>'Fiche 1 sur 2'!$A$24-1</f>
        <v>1</v>
      </c>
      <c r="H98">
        <v>0</v>
      </c>
      <c r="I98">
        <v>0</v>
      </c>
    </row>
    <row r="99" spans="1:9" x14ac:dyDescent="0.3">
      <c r="A99" t="s">
        <v>310</v>
      </c>
      <c r="B99" t="s">
        <v>295</v>
      </c>
      <c r="C99">
        <v>1</v>
      </c>
      <c r="D99">
        <f>'Fiche 1 sur 2'!$A$15+'Fiche 1 sur 2'!$C$16</f>
        <v>2</v>
      </c>
      <c r="E99" t="s">
        <v>311</v>
      </c>
      <c r="F99">
        <f>'Fiche 1 sur 2'!$A$24+'Fiche 1 sur 2'!$C$25</f>
        <v>2</v>
      </c>
      <c r="G99">
        <f>'Fiche 1 sur 2'!$A$24</f>
        <v>2</v>
      </c>
      <c r="H99">
        <v>0</v>
      </c>
      <c r="I99">
        <v>0</v>
      </c>
    </row>
    <row r="100" spans="1:9" x14ac:dyDescent="0.3">
      <c r="A100" t="s">
        <v>312</v>
      </c>
      <c r="B100" t="s">
        <v>295</v>
      </c>
      <c r="C100">
        <v>1</v>
      </c>
      <c r="D100">
        <f>'Fiche 1 sur 2'!$A$15+'Fiche 1 sur 2'!$C$16+1</f>
        <v>3</v>
      </c>
      <c r="E100" t="s">
        <v>311</v>
      </c>
      <c r="F100">
        <f>'Fiche 1 sur 2'!$A$24+'Fiche 1 sur 2'!$C$25</f>
        <v>2</v>
      </c>
      <c r="G100">
        <f>'Fiche 1 sur 2'!$A$24</f>
        <v>2</v>
      </c>
      <c r="H100">
        <v>0</v>
      </c>
      <c r="I100">
        <v>0</v>
      </c>
    </row>
    <row r="101" spans="1:9" x14ac:dyDescent="0.3">
      <c r="A101" t="s">
        <v>313</v>
      </c>
      <c r="B101" t="s">
        <v>295</v>
      </c>
      <c r="C101">
        <v>2</v>
      </c>
      <c r="D101">
        <f>'Fiche 1 sur 2'!$A$15+'Fiche 1 sur 2'!$C$16+3</f>
        <v>5</v>
      </c>
      <c r="E101" t="s">
        <v>314</v>
      </c>
      <c r="F101">
        <f>'Fiche 1 sur 2'!$A$24+'Fiche 1 sur 2'!$C$25</f>
        <v>2</v>
      </c>
      <c r="G101">
        <f>'Fiche 1 sur 2'!$A$24</f>
        <v>2</v>
      </c>
      <c r="H101">
        <v>0</v>
      </c>
      <c r="I101">
        <v>0</v>
      </c>
    </row>
    <row r="102" spans="1:9" x14ac:dyDescent="0.3">
      <c r="A102" t="s">
        <v>315</v>
      </c>
      <c r="B102" t="s">
        <v>295</v>
      </c>
      <c r="C102">
        <v>2</v>
      </c>
      <c r="D102">
        <f>'Fiche 1 sur 2'!$A$15+'Fiche 1 sur 2'!$C$16+3</f>
        <v>5</v>
      </c>
      <c r="E102" t="s">
        <v>314</v>
      </c>
      <c r="F102">
        <f>'Fiche 1 sur 2'!$A$24+'Fiche 1 sur 2'!$C$25</f>
        <v>2</v>
      </c>
      <c r="G102">
        <f>'Fiche 1 sur 2'!$A$24-1</f>
        <v>1</v>
      </c>
      <c r="H102">
        <v>0</v>
      </c>
      <c r="I102">
        <v>0</v>
      </c>
    </row>
    <row r="103" spans="1:9" x14ac:dyDescent="0.3">
      <c r="A103" t="s">
        <v>316</v>
      </c>
      <c r="B103" t="s">
        <v>295</v>
      </c>
      <c r="C103">
        <v>2</v>
      </c>
      <c r="D103">
        <f>'Fiche 1 sur 2'!$A$15+'Fiche 1 sur 2'!$C$16+3</f>
        <v>5</v>
      </c>
      <c r="E103" t="s">
        <v>317</v>
      </c>
      <c r="F103">
        <f>'Fiche 1 sur 2'!$A$24+'Fiche 1 sur 2'!$C$25</f>
        <v>2</v>
      </c>
      <c r="G103">
        <f>'Fiche 1 sur 2'!$A$24</f>
        <v>2</v>
      </c>
      <c r="H103">
        <v>0</v>
      </c>
      <c r="I103">
        <v>0</v>
      </c>
    </row>
    <row r="104" spans="1:9" x14ac:dyDescent="0.3">
      <c r="A104" t="s">
        <v>318</v>
      </c>
      <c r="B104" t="s">
        <v>295</v>
      </c>
      <c r="C104">
        <v>2</v>
      </c>
      <c r="D104">
        <f>'Fiche 1 sur 2'!$A$15+'Fiche 1 sur 2'!$C$16+3+1</f>
        <v>6</v>
      </c>
      <c r="E104" t="s">
        <v>317</v>
      </c>
      <c r="F104">
        <f>'Fiche 1 sur 2'!$A$24+'Fiche 1 sur 2'!$C$25</f>
        <v>2</v>
      </c>
      <c r="G104">
        <f>'Fiche 1 sur 2'!$A$24</f>
        <v>2</v>
      </c>
      <c r="H104">
        <v>0</v>
      </c>
      <c r="I104">
        <v>0</v>
      </c>
    </row>
    <row r="105" spans="1:9" x14ac:dyDescent="0.3">
      <c r="A105" t="s">
        <v>319</v>
      </c>
      <c r="B105" t="s">
        <v>295</v>
      </c>
      <c r="C105" t="s">
        <v>202</v>
      </c>
      <c r="D105">
        <f>'Fiche 1 sur 2'!$A$15-1</f>
        <v>1</v>
      </c>
      <c r="E105" t="s">
        <v>320</v>
      </c>
      <c r="F105">
        <f>'Fiche 1 sur 2'!$A$24+'Fiche 1 sur 2'!$C$25</f>
        <v>2</v>
      </c>
      <c r="G105">
        <f>'Fiche 1 sur 2'!$A$24</f>
        <v>2</v>
      </c>
      <c r="H105">
        <v>0</v>
      </c>
      <c r="I105">
        <v>0</v>
      </c>
    </row>
    <row r="106" spans="1:9" x14ac:dyDescent="0.3">
      <c r="A106" t="s">
        <v>321</v>
      </c>
      <c r="B106" t="s">
        <v>295</v>
      </c>
      <c r="C106" t="s">
        <v>202</v>
      </c>
      <c r="D106">
        <f>'Fiche 1 sur 2'!$A$15-1</f>
        <v>1</v>
      </c>
      <c r="E106" t="s">
        <v>320</v>
      </c>
      <c r="F106">
        <f>'Fiche 1 sur 2'!$A$24+'Fiche 1 sur 2'!$C$25</f>
        <v>2</v>
      </c>
      <c r="G106">
        <f>'Fiche 1 sur 2'!$A$24-1</f>
        <v>1</v>
      </c>
      <c r="H106">
        <v>0</v>
      </c>
      <c r="I106">
        <v>0</v>
      </c>
    </row>
    <row r="107" spans="1:9" x14ac:dyDescent="0.3">
      <c r="A107" t="s">
        <v>322</v>
      </c>
      <c r="B107" t="s">
        <v>295</v>
      </c>
      <c r="C107" t="s">
        <v>202</v>
      </c>
      <c r="D107">
        <f>'Fiche 1 sur 2'!$A$15-1</f>
        <v>1</v>
      </c>
      <c r="E107" t="s">
        <v>323</v>
      </c>
      <c r="F107">
        <f>'Fiche 1 sur 2'!$A$24+'Fiche 1 sur 2'!$C$25</f>
        <v>2</v>
      </c>
      <c r="G107">
        <f>'Fiche 1 sur 2'!$A$24</f>
        <v>2</v>
      </c>
      <c r="H107">
        <v>0</v>
      </c>
      <c r="I107">
        <v>0</v>
      </c>
    </row>
    <row r="108" spans="1:9" x14ac:dyDescent="0.3">
      <c r="A108" t="s">
        <v>324</v>
      </c>
      <c r="B108" t="s">
        <v>295</v>
      </c>
      <c r="C108" t="s">
        <v>202</v>
      </c>
      <c r="D108">
        <f>'Fiche 1 sur 2'!$A$15-1+1</f>
        <v>2</v>
      </c>
      <c r="E108" t="s">
        <v>323</v>
      </c>
      <c r="F108">
        <f>'Fiche 1 sur 2'!$A$24+'Fiche 1 sur 2'!$C$25</f>
        <v>2</v>
      </c>
      <c r="G108">
        <f>'Fiche 1 sur 2'!$A$24</f>
        <v>2</v>
      </c>
      <c r="H108">
        <v>0</v>
      </c>
      <c r="I108">
        <v>0</v>
      </c>
    </row>
    <row r="109" spans="1:9" x14ac:dyDescent="0.3">
      <c r="A109" t="s">
        <v>325</v>
      </c>
      <c r="B109" t="s">
        <v>295</v>
      </c>
      <c r="C109" t="s">
        <v>202</v>
      </c>
      <c r="D109">
        <f>'Fiche 1 sur 2'!$A$15+1</f>
        <v>3</v>
      </c>
      <c r="E109" t="s">
        <v>326</v>
      </c>
      <c r="F109">
        <f>'Fiche 1 sur 2'!$A$24+'Fiche 1 sur 2'!$C$25</f>
        <v>2</v>
      </c>
      <c r="G109">
        <f>'Fiche 1 sur 2'!$A$24</f>
        <v>2</v>
      </c>
      <c r="H109">
        <v>0</v>
      </c>
      <c r="I109">
        <v>1</v>
      </c>
    </row>
    <row r="110" spans="1:9" x14ac:dyDescent="0.3">
      <c r="A110" t="s">
        <v>327</v>
      </c>
      <c r="B110" t="s">
        <v>295</v>
      </c>
      <c r="C110" t="s">
        <v>202</v>
      </c>
      <c r="D110">
        <f>'Fiche 1 sur 2'!$A$15+1</f>
        <v>3</v>
      </c>
      <c r="E110" t="s">
        <v>326</v>
      </c>
      <c r="F110">
        <f>'Fiche 1 sur 2'!$A$24+'Fiche 1 sur 2'!$C$25</f>
        <v>2</v>
      </c>
      <c r="G110">
        <f>'Fiche 1 sur 2'!$A$24-1</f>
        <v>1</v>
      </c>
      <c r="H110">
        <v>0</v>
      </c>
      <c r="I110">
        <v>1</v>
      </c>
    </row>
    <row r="111" spans="1:9" x14ac:dyDescent="0.3">
      <c r="A111" t="s">
        <v>328</v>
      </c>
      <c r="B111" t="s">
        <v>295</v>
      </c>
      <c r="C111" t="s">
        <v>202</v>
      </c>
      <c r="D111">
        <f>'Fiche 1 sur 2'!$A$15+1</f>
        <v>3</v>
      </c>
      <c r="E111" t="s">
        <v>329</v>
      </c>
      <c r="F111">
        <f>'Fiche 1 sur 2'!$A$24+'Fiche 1 sur 2'!$C$25</f>
        <v>2</v>
      </c>
      <c r="G111">
        <f>'Fiche 1 sur 2'!$A$24</f>
        <v>2</v>
      </c>
      <c r="H111">
        <v>0</v>
      </c>
      <c r="I111">
        <v>1</v>
      </c>
    </row>
    <row r="112" spans="1:9" x14ac:dyDescent="0.3">
      <c r="A112" t="s">
        <v>330</v>
      </c>
      <c r="B112" t="s">
        <v>295</v>
      </c>
      <c r="C112" t="s">
        <v>202</v>
      </c>
      <c r="D112">
        <f>'Fiche 1 sur 2'!$A$15+1+1</f>
        <v>4</v>
      </c>
      <c r="E112" t="s">
        <v>329</v>
      </c>
      <c r="F112">
        <f>'Fiche 1 sur 2'!$A$24+'Fiche 1 sur 2'!$C$25</f>
        <v>2</v>
      </c>
      <c r="G112">
        <f>'Fiche 1 sur 2'!$A$24</f>
        <v>2</v>
      </c>
      <c r="H112">
        <v>0</v>
      </c>
      <c r="I112">
        <v>1</v>
      </c>
    </row>
    <row r="113" spans="1:9" x14ac:dyDescent="0.3">
      <c r="A113" t="s">
        <v>331</v>
      </c>
      <c r="B113" t="s">
        <v>295</v>
      </c>
      <c r="C113">
        <v>2</v>
      </c>
      <c r="D113">
        <f>'Fiche 1 sur 2'!$A$15+'Fiche 1 sur 2'!$C$16+2</f>
        <v>4</v>
      </c>
      <c r="E113" t="s">
        <v>332</v>
      </c>
      <c r="F113">
        <f>'Fiche 1 sur 2'!$A$24+'Fiche 1 sur 2'!$C$25</f>
        <v>2</v>
      </c>
      <c r="G113">
        <f>'Fiche 1 sur 2'!$A$24</f>
        <v>2</v>
      </c>
      <c r="H113">
        <v>0</v>
      </c>
      <c r="I113">
        <v>1</v>
      </c>
    </row>
    <row r="114" spans="1:9" x14ac:dyDescent="0.3">
      <c r="A114" t="s">
        <v>333</v>
      </c>
      <c r="B114" t="s">
        <v>295</v>
      </c>
      <c r="C114">
        <v>2</v>
      </c>
      <c r="D114">
        <f>'Fiche 1 sur 2'!$A$15+'Fiche 1 sur 2'!$C$16+2</f>
        <v>4</v>
      </c>
      <c r="E114" t="s">
        <v>332</v>
      </c>
      <c r="F114">
        <f>'Fiche 1 sur 2'!$A$24+'Fiche 1 sur 2'!$C$25</f>
        <v>2</v>
      </c>
      <c r="G114">
        <f>'Fiche 1 sur 2'!$A$24-1</f>
        <v>1</v>
      </c>
      <c r="H114">
        <v>0</v>
      </c>
      <c r="I114">
        <v>1</v>
      </c>
    </row>
    <row r="115" spans="1:9" x14ac:dyDescent="0.3">
      <c r="A115" t="s">
        <v>334</v>
      </c>
      <c r="B115" t="s">
        <v>295</v>
      </c>
      <c r="C115">
        <v>2</v>
      </c>
      <c r="D115">
        <f>'Fiche 1 sur 2'!$A$15+'Fiche 1 sur 2'!$C$16+2</f>
        <v>4</v>
      </c>
      <c r="E115" t="s">
        <v>335</v>
      </c>
      <c r="F115">
        <f>'Fiche 1 sur 2'!$A$24+'Fiche 1 sur 2'!$C$25</f>
        <v>2</v>
      </c>
      <c r="G115">
        <f>'Fiche 1 sur 2'!$A$24</f>
        <v>2</v>
      </c>
      <c r="H115">
        <v>0</v>
      </c>
      <c r="I115">
        <v>1</v>
      </c>
    </row>
    <row r="116" spans="1:9" x14ac:dyDescent="0.3">
      <c r="A116" t="s">
        <v>336</v>
      </c>
      <c r="B116" t="s">
        <v>295</v>
      </c>
      <c r="C116">
        <v>2</v>
      </c>
      <c r="D116">
        <f>'Fiche 1 sur 2'!$A$15+'Fiche 1 sur 2'!$C$16+2+1</f>
        <v>5</v>
      </c>
      <c r="E116" t="s">
        <v>335</v>
      </c>
      <c r="F116">
        <f>'Fiche 1 sur 2'!$A$24+'Fiche 1 sur 2'!$C$25</f>
        <v>2</v>
      </c>
      <c r="G116">
        <f>'Fiche 1 sur 2'!$A$24</f>
        <v>2</v>
      </c>
      <c r="H116">
        <v>0</v>
      </c>
      <c r="I116">
        <v>1</v>
      </c>
    </row>
    <row r="117" spans="1:9" x14ac:dyDescent="0.3">
      <c r="A117" t="s">
        <v>337</v>
      </c>
      <c r="B117" t="s">
        <v>295</v>
      </c>
      <c r="C117" t="s">
        <v>202</v>
      </c>
      <c r="D117">
        <f>'Fiche 1 sur 2'!$A$15</f>
        <v>2</v>
      </c>
      <c r="E117" t="s">
        <v>338</v>
      </c>
      <c r="F117">
        <f>'Fiche 1 sur 2'!$A$24+'Fiche 1 sur 2'!$C$25</f>
        <v>2</v>
      </c>
      <c r="G117">
        <f>'Fiche 1 sur 2'!$A$24</f>
        <v>2</v>
      </c>
      <c r="H117">
        <v>0</v>
      </c>
      <c r="I117">
        <v>0</v>
      </c>
    </row>
    <row r="118" spans="1:9" x14ac:dyDescent="0.3">
      <c r="A118" t="s">
        <v>339</v>
      </c>
      <c r="B118" t="s">
        <v>295</v>
      </c>
      <c r="C118" t="s">
        <v>202</v>
      </c>
      <c r="D118">
        <f>'Fiche 1 sur 2'!$A$15</f>
        <v>2</v>
      </c>
      <c r="E118" t="s">
        <v>338</v>
      </c>
      <c r="F118">
        <f>'Fiche 1 sur 2'!$A$24+'Fiche 1 sur 2'!$C$25</f>
        <v>2</v>
      </c>
      <c r="G118">
        <f>'Fiche 1 sur 2'!$A$24-1</f>
        <v>1</v>
      </c>
      <c r="H118">
        <v>0</v>
      </c>
      <c r="I118">
        <v>0</v>
      </c>
    </row>
    <row r="119" spans="1:9" x14ac:dyDescent="0.3">
      <c r="A119" t="s">
        <v>340</v>
      </c>
      <c r="B119" t="s">
        <v>295</v>
      </c>
      <c r="C119" t="s">
        <v>202</v>
      </c>
      <c r="D119">
        <f>'Fiche 1 sur 2'!$A$15</f>
        <v>2</v>
      </c>
      <c r="E119" t="s">
        <v>341</v>
      </c>
      <c r="F119">
        <f>'Fiche 1 sur 2'!$A$24+'Fiche 1 sur 2'!$C$25</f>
        <v>2</v>
      </c>
      <c r="G119">
        <f>'Fiche 1 sur 2'!$A$24</f>
        <v>2</v>
      </c>
      <c r="H119">
        <v>0</v>
      </c>
      <c r="I119">
        <v>0</v>
      </c>
    </row>
    <row r="120" spans="1:9" x14ac:dyDescent="0.3">
      <c r="A120" t="s">
        <v>342</v>
      </c>
      <c r="B120" t="s">
        <v>295</v>
      </c>
      <c r="C120" t="s">
        <v>202</v>
      </c>
      <c r="D120">
        <f>'Fiche 1 sur 2'!$A$15+1</f>
        <v>3</v>
      </c>
      <c r="E120" t="s">
        <v>341</v>
      </c>
      <c r="F120">
        <f>'Fiche 1 sur 2'!$A$24+'Fiche 1 sur 2'!$C$25</f>
        <v>2</v>
      </c>
      <c r="G120">
        <f>'Fiche 1 sur 2'!$A$24</f>
        <v>2</v>
      </c>
      <c r="H120">
        <v>0</v>
      </c>
      <c r="I120">
        <v>0</v>
      </c>
    </row>
    <row r="121" spans="1:9" x14ac:dyDescent="0.3">
      <c r="A121" t="s">
        <v>343</v>
      </c>
      <c r="B121" t="s">
        <v>295</v>
      </c>
      <c r="C121">
        <v>1</v>
      </c>
      <c r="D121">
        <f>'Fiche 1 sur 2'!$A$15+1</f>
        <v>3</v>
      </c>
      <c r="E121" t="s">
        <v>344</v>
      </c>
      <c r="F121">
        <f>'Fiche 1 sur 2'!$A$24+'Fiche 1 sur 2'!$C$25</f>
        <v>2</v>
      </c>
      <c r="G121">
        <f>'Fiche 1 sur 2'!$A$24</f>
        <v>2</v>
      </c>
      <c r="H121">
        <v>0</v>
      </c>
      <c r="I121">
        <v>0</v>
      </c>
    </row>
    <row r="122" spans="1:9" x14ac:dyDescent="0.3">
      <c r="A122" t="s">
        <v>345</v>
      </c>
      <c r="B122" t="s">
        <v>295</v>
      </c>
      <c r="C122">
        <v>1</v>
      </c>
      <c r="D122">
        <f>'Fiche 1 sur 2'!$A$15+1</f>
        <v>3</v>
      </c>
      <c r="E122" t="s">
        <v>344</v>
      </c>
      <c r="F122">
        <f>'Fiche 1 sur 2'!$A$24+'Fiche 1 sur 2'!$C$25</f>
        <v>2</v>
      </c>
      <c r="G122">
        <f>'Fiche 1 sur 2'!$A$24-1</f>
        <v>1</v>
      </c>
      <c r="H122">
        <v>0</v>
      </c>
      <c r="I122">
        <v>0</v>
      </c>
    </row>
    <row r="123" spans="1:9" x14ac:dyDescent="0.3">
      <c r="A123" t="s">
        <v>346</v>
      </c>
      <c r="B123" t="s">
        <v>295</v>
      </c>
      <c r="C123">
        <v>1</v>
      </c>
      <c r="D123">
        <f>'Fiche 1 sur 2'!$A$15+1</f>
        <v>3</v>
      </c>
      <c r="E123" t="s">
        <v>347</v>
      </c>
      <c r="F123">
        <f>'Fiche 1 sur 2'!$A$24+'Fiche 1 sur 2'!$C$25</f>
        <v>2</v>
      </c>
      <c r="G123">
        <f>'Fiche 1 sur 2'!$A$24</f>
        <v>2</v>
      </c>
      <c r="H123">
        <v>0</v>
      </c>
      <c r="I123">
        <v>0</v>
      </c>
    </row>
    <row r="124" spans="1:9" x14ac:dyDescent="0.3">
      <c r="A124" t="s">
        <v>348</v>
      </c>
      <c r="B124" t="s">
        <v>295</v>
      </c>
      <c r="C124">
        <v>1</v>
      </c>
      <c r="D124">
        <f>'Fiche 1 sur 2'!$A$15+1+1</f>
        <v>4</v>
      </c>
      <c r="E124" t="s">
        <v>347</v>
      </c>
      <c r="F124">
        <f>'Fiche 1 sur 2'!$A$24+'Fiche 1 sur 2'!$C$25</f>
        <v>2</v>
      </c>
      <c r="G124">
        <f>'Fiche 1 sur 2'!$A$24</f>
        <v>2</v>
      </c>
      <c r="H124">
        <v>0</v>
      </c>
      <c r="I124">
        <v>0</v>
      </c>
    </row>
    <row r="125" spans="1:9" x14ac:dyDescent="0.3">
      <c r="A125" t="s">
        <v>349</v>
      </c>
      <c r="B125" t="s">
        <v>82</v>
      </c>
      <c r="C125">
        <v>1</v>
      </c>
      <c r="D125">
        <f>'Fiche 1 sur 2'!$A$7</f>
        <v>3</v>
      </c>
      <c r="E125" t="s">
        <v>350</v>
      </c>
      <c r="F125">
        <f>'Fiche 1 sur 2'!$A$24+'Fiche 1 sur 2'!$C$26</f>
        <v>2</v>
      </c>
      <c r="G125">
        <f>'Fiche 1 sur 2'!$A$24</f>
        <v>2</v>
      </c>
      <c r="H125">
        <v>1</v>
      </c>
      <c r="I125">
        <v>0</v>
      </c>
    </row>
    <row r="126" spans="1:9" x14ac:dyDescent="0.3">
      <c r="A126" t="s">
        <v>351</v>
      </c>
      <c r="B126" t="s">
        <v>82</v>
      </c>
      <c r="C126">
        <v>1</v>
      </c>
      <c r="D126">
        <f>'Fiche 1 sur 2'!$A$7</f>
        <v>3</v>
      </c>
      <c r="E126" t="s">
        <v>350</v>
      </c>
      <c r="F126">
        <f>'Fiche 1 sur 2'!$A$24+'Fiche 1 sur 2'!$C$26</f>
        <v>2</v>
      </c>
      <c r="G126">
        <f>'Fiche 1 sur 2'!$A$24-1</f>
        <v>1</v>
      </c>
      <c r="H126">
        <v>1</v>
      </c>
      <c r="I126">
        <v>0</v>
      </c>
    </row>
    <row r="127" spans="1:9" x14ac:dyDescent="0.3">
      <c r="A127" t="s">
        <v>352</v>
      </c>
      <c r="B127" t="s">
        <v>82</v>
      </c>
      <c r="C127">
        <v>1</v>
      </c>
      <c r="D127">
        <f>'Fiche 1 sur 2'!$A$7</f>
        <v>3</v>
      </c>
      <c r="E127" t="s">
        <v>353</v>
      </c>
      <c r="F127">
        <f>'Fiche 1 sur 2'!$A$24+'Fiche 1 sur 2'!$C$26</f>
        <v>2</v>
      </c>
      <c r="G127">
        <f>'Fiche 1 sur 2'!$A$24</f>
        <v>2</v>
      </c>
      <c r="H127">
        <v>1</v>
      </c>
      <c r="I127">
        <v>0</v>
      </c>
    </row>
    <row r="128" spans="1:9" x14ac:dyDescent="0.3">
      <c r="A128" t="s">
        <v>354</v>
      </c>
      <c r="B128" t="s">
        <v>82</v>
      </c>
      <c r="C128">
        <v>1</v>
      </c>
      <c r="D128">
        <f>'Fiche 1 sur 2'!$A$7+1</f>
        <v>4</v>
      </c>
      <c r="E128" t="s">
        <v>353</v>
      </c>
      <c r="F128">
        <f>'Fiche 1 sur 2'!$A$24+'Fiche 1 sur 2'!$C$26</f>
        <v>2</v>
      </c>
      <c r="G128">
        <f>'Fiche 1 sur 2'!$A$24</f>
        <v>2</v>
      </c>
      <c r="H128">
        <v>1</v>
      </c>
      <c r="I128">
        <v>0</v>
      </c>
    </row>
    <row r="129" spans="1:9" x14ac:dyDescent="0.3">
      <c r="A129" t="s">
        <v>355</v>
      </c>
      <c r="B129" t="s">
        <v>82</v>
      </c>
      <c r="C129" t="s">
        <v>202</v>
      </c>
      <c r="D129">
        <f>'Fiche 1 sur 2'!$A$7-1</f>
        <v>2</v>
      </c>
      <c r="E129" t="s">
        <v>356</v>
      </c>
      <c r="F129">
        <f>'Fiche 1 sur 2'!$A$24+'Fiche 1 sur 2'!$C$26</f>
        <v>2</v>
      </c>
      <c r="G129">
        <f>'Fiche 1 sur 2'!$A$24</f>
        <v>2</v>
      </c>
      <c r="H129">
        <v>0</v>
      </c>
      <c r="I129">
        <v>0</v>
      </c>
    </row>
    <row r="130" spans="1:9" x14ac:dyDescent="0.3">
      <c r="A130" t="s">
        <v>357</v>
      </c>
      <c r="B130" t="s">
        <v>82</v>
      </c>
      <c r="C130" t="s">
        <v>202</v>
      </c>
      <c r="D130">
        <f>'Fiche 1 sur 2'!$A$7-1</f>
        <v>2</v>
      </c>
      <c r="E130" t="s">
        <v>356</v>
      </c>
      <c r="F130">
        <f>'Fiche 1 sur 2'!$A$24+'Fiche 1 sur 2'!$C$26</f>
        <v>2</v>
      </c>
      <c r="G130">
        <f>'Fiche 1 sur 2'!$A$24-1</f>
        <v>1</v>
      </c>
      <c r="H130">
        <v>0</v>
      </c>
      <c r="I130">
        <v>0</v>
      </c>
    </row>
    <row r="131" spans="1:9" x14ac:dyDescent="0.3">
      <c r="A131" t="s">
        <v>358</v>
      </c>
      <c r="B131" t="s">
        <v>82</v>
      </c>
      <c r="C131" t="s">
        <v>202</v>
      </c>
      <c r="D131">
        <f>'Fiche 1 sur 2'!$A$7-1</f>
        <v>2</v>
      </c>
      <c r="E131" t="s">
        <v>359</v>
      </c>
      <c r="F131">
        <f>'Fiche 1 sur 2'!$A$24+'Fiche 1 sur 2'!$C$26</f>
        <v>2</v>
      </c>
      <c r="G131">
        <f>'Fiche 1 sur 2'!$A$24</f>
        <v>2</v>
      </c>
      <c r="H131">
        <v>0</v>
      </c>
      <c r="I131">
        <v>0</v>
      </c>
    </row>
    <row r="132" spans="1:9" x14ac:dyDescent="0.3">
      <c r="A132" t="s">
        <v>360</v>
      </c>
      <c r="B132" t="s">
        <v>82</v>
      </c>
      <c r="C132" t="s">
        <v>202</v>
      </c>
      <c r="D132">
        <f>'Fiche 1 sur 2'!$A$7-1+1</f>
        <v>3</v>
      </c>
      <c r="E132" t="s">
        <v>359</v>
      </c>
      <c r="F132">
        <f>'Fiche 1 sur 2'!$A$24+'Fiche 1 sur 2'!$C$26</f>
        <v>2</v>
      </c>
      <c r="G132">
        <f>'Fiche 1 sur 2'!$A$24</f>
        <v>2</v>
      </c>
      <c r="H132">
        <v>0</v>
      </c>
      <c r="I132">
        <v>0</v>
      </c>
    </row>
    <row r="133" spans="1:9" x14ac:dyDescent="0.3">
      <c r="A133" t="s">
        <v>361</v>
      </c>
      <c r="B133" t="s">
        <v>82</v>
      </c>
      <c r="C133">
        <v>1</v>
      </c>
      <c r="D133">
        <f>'Fiche 1 sur 2'!$A$7-1</f>
        <v>2</v>
      </c>
      <c r="E133" t="s">
        <v>362</v>
      </c>
      <c r="F133">
        <f>'Fiche 1 sur 2'!$A$24+'Fiche 1 sur 2'!$C$26</f>
        <v>2</v>
      </c>
      <c r="G133">
        <f>'Fiche 1 sur 2'!$A$24</f>
        <v>2</v>
      </c>
      <c r="H133">
        <v>2</v>
      </c>
      <c r="I133">
        <v>0</v>
      </c>
    </row>
    <row r="134" spans="1:9" x14ac:dyDescent="0.3">
      <c r="A134" t="s">
        <v>363</v>
      </c>
      <c r="B134" t="s">
        <v>82</v>
      </c>
      <c r="C134">
        <v>1</v>
      </c>
      <c r="D134">
        <f>'Fiche 1 sur 2'!$A$7-1</f>
        <v>2</v>
      </c>
      <c r="E134" t="s">
        <v>362</v>
      </c>
      <c r="F134">
        <f>'Fiche 1 sur 2'!$A$24+'Fiche 1 sur 2'!$C$26</f>
        <v>2</v>
      </c>
      <c r="G134">
        <f>'Fiche 1 sur 2'!$A$24-1</f>
        <v>1</v>
      </c>
      <c r="H134">
        <v>2</v>
      </c>
      <c r="I134">
        <v>0</v>
      </c>
    </row>
    <row r="135" spans="1:9" x14ac:dyDescent="0.3">
      <c r="A135" t="s">
        <v>364</v>
      </c>
      <c r="B135" t="s">
        <v>82</v>
      </c>
      <c r="C135">
        <v>1</v>
      </c>
      <c r="D135">
        <f>'Fiche 1 sur 2'!$A$7-1</f>
        <v>2</v>
      </c>
      <c r="E135" t="s">
        <v>365</v>
      </c>
      <c r="F135">
        <f>'Fiche 1 sur 2'!$A$24+'Fiche 1 sur 2'!$C$26</f>
        <v>2</v>
      </c>
      <c r="G135">
        <f>'Fiche 1 sur 2'!$A$24</f>
        <v>2</v>
      </c>
      <c r="H135">
        <v>2</v>
      </c>
      <c r="I135">
        <v>0</v>
      </c>
    </row>
    <row r="136" spans="1:9" x14ac:dyDescent="0.3">
      <c r="A136" t="s">
        <v>366</v>
      </c>
      <c r="B136" t="s">
        <v>82</v>
      </c>
      <c r="C136">
        <v>1</v>
      </c>
      <c r="D136">
        <f>'Fiche 1 sur 2'!$A$7-1+1</f>
        <v>3</v>
      </c>
      <c r="E136" t="s">
        <v>365</v>
      </c>
      <c r="F136">
        <f>'Fiche 1 sur 2'!$A$24+'Fiche 1 sur 2'!$C$26</f>
        <v>2</v>
      </c>
      <c r="G136">
        <f>'Fiche 1 sur 2'!$A$24</f>
        <v>2</v>
      </c>
      <c r="H136">
        <v>2</v>
      </c>
      <c r="I136">
        <v>0</v>
      </c>
    </row>
    <row r="137" spans="1:9" x14ac:dyDescent="0.3">
      <c r="A137" t="s">
        <v>367</v>
      </c>
      <c r="B137" t="s">
        <v>368</v>
      </c>
      <c r="C137" t="s">
        <v>202</v>
      </c>
      <c r="D137">
        <f>'Fiche 1 sur 2'!$A$15+1</f>
        <v>3</v>
      </c>
      <c r="E137" t="s">
        <v>369</v>
      </c>
      <c r="F137">
        <f>'Fiche 1 sur 2'!$A$24+'Fiche 1 sur 2'!$C$27</f>
        <v>2</v>
      </c>
      <c r="G137">
        <f>'Fiche 1 sur 2'!$A$24</f>
        <v>2</v>
      </c>
      <c r="H137">
        <v>0</v>
      </c>
      <c r="I137">
        <v>0</v>
      </c>
    </row>
    <row r="138" spans="1:9" x14ac:dyDescent="0.3">
      <c r="A138" t="s">
        <v>370</v>
      </c>
      <c r="B138" t="s">
        <v>368</v>
      </c>
      <c r="C138" t="s">
        <v>202</v>
      </c>
      <c r="D138">
        <f>'Fiche 1 sur 2'!$A$15+1</f>
        <v>3</v>
      </c>
      <c r="E138" t="s">
        <v>369</v>
      </c>
      <c r="F138">
        <f>'Fiche 1 sur 2'!$A$24+'Fiche 1 sur 2'!$C$27</f>
        <v>2</v>
      </c>
      <c r="G138">
        <f>'Fiche 1 sur 2'!$A$24-1</f>
        <v>1</v>
      </c>
      <c r="H138">
        <v>0</v>
      </c>
      <c r="I138">
        <v>0</v>
      </c>
    </row>
    <row r="139" spans="1:9" x14ac:dyDescent="0.3">
      <c r="A139" t="s">
        <v>371</v>
      </c>
      <c r="B139" t="s">
        <v>368</v>
      </c>
      <c r="C139" t="s">
        <v>202</v>
      </c>
      <c r="D139">
        <f>'Fiche 1 sur 2'!$A$15+1</f>
        <v>3</v>
      </c>
      <c r="E139" t="s">
        <v>372</v>
      </c>
      <c r="F139">
        <f>'Fiche 1 sur 2'!$A$24+'Fiche 1 sur 2'!$C$27</f>
        <v>2</v>
      </c>
      <c r="G139">
        <f>'Fiche 1 sur 2'!$A$24</f>
        <v>2</v>
      </c>
      <c r="H139">
        <v>0</v>
      </c>
      <c r="I139">
        <v>0</v>
      </c>
    </row>
    <row r="140" spans="1:9" x14ac:dyDescent="0.3">
      <c r="A140" t="s">
        <v>373</v>
      </c>
      <c r="B140" t="s">
        <v>368</v>
      </c>
      <c r="C140" t="s">
        <v>202</v>
      </c>
      <c r="D140">
        <f>'Fiche 1 sur 2'!$A$15+1+1</f>
        <v>4</v>
      </c>
      <c r="E140" t="s">
        <v>372</v>
      </c>
      <c r="F140">
        <f>'Fiche 1 sur 2'!$A$24+'Fiche 1 sur 2'!$C$27</f>
        <v>2</v>
      </c>
      <c r="G140">
        <f>'Fiche 1 sur 2'!$A$24</f>
        <v>2</v>
      </c>
      <c r="H140">
        <v>0</v>
      </c>
      <c r="I140">
        <v>0</v>
      </c>
    </row>
    <row r="141" spans="1:9" x14ac:dyDescent="0.3">
      <c r="A141" t="s">
        <v>374</v>
      </c>
      <c r="B141" t="s">
        <v>368</v>
      </c>
      <c r="C141" t="s">
        <v>202</v>
      </c>
      <c r="D141">
        <f>'Fiche 1 sur 2'!$A$15</f>
        <v>2</v>
      </c>
      <c r="E141" t="s">
        <v>375</v>
      </c>
      <c r="F141">
        <f>'Fiche 1 sur 2'!$A$24+'Fiche 1 sur 2'!$C$27</f>
        <v>2</v>
      </c>
      <c r="G141">
        <f>'Fiche 1 sur 2'!$A$24</f>
        <v>2</v>
      </c>
      <c r="H141">
        <v>0</v>
      </c>
      <c r="I141">
        <v>0</v>
      </c>
    </row>
    <row r="142" spans="1:9" x14ac:dyDescent="0.3">
      <c r="A142" t="s">
        <v>376</v>
      </c>
      <c r="B142" t="s">
        <v>368</v>
      </c>
      <c r="C142" t="s">
        <v>202</v>
      </c>
      <c r="D142">
        <f>'Fiche 1 sur 2'!$A$15</f>
        <v>2</v>
      </c>
      <c r="E142" t="s">
        <v>375</v>
      </c>
      <c r="F142">
        <f>'Fiche 1 sur 2'!$A$24+'Fiche 1 sur 2'!$C$27</f>
        <v>2</v>
      </c>
      <c r="G142">
        <f>'Fiche 1 sur 2'!$A$24-1</f>
        <v>1</v>
      </c>
      <c r="H142">
        <v>0</v>
      </c>
      <c r="I142">
        <v>0</v>
      </c>
    </row>
    <row r="143" spans="1:9" x14ac:dyDescent="0.3">
      <c r="A143" t="s">
        <v>377</v>
      </c>
      <c r="B143" t="s">
        <v>368</v>
      </c>
      <c r="C143" t="s">
        <v>202</v>
      </c>
      <c r="D143">
        <f>'Fiche 1 sur 2'!$A$15</f>
        <v>2</v>
      </c>
      <c r="E143" t="s">
        <v>378</v>
      </c>
      <c r="F143">
        <f>'Fiche 1 sur 2'!$A$24+'Fiche 1 sur 2'!$C$27</f>
        <v>2</v>
      </c>
      <c r="G143">
        <f>'Fiche 1 sur 2'!$A$24</f>
        <v>2</v>
      </c>
      <c r="H143">
        <v>0</v>
      </c>
      <c r="I143">
        <v>0</v>
      </c>
    </row>
    <row r="144" spans="1:9" x14ac:dyDescent="0.3">
      <c r="A144" t="s">
        <v>379</v>
      </c>
      <c r="B144" t="s">
        <v>368</v>
      </c>
      <c r="C144" t="s">
        <v>202</v>
      </c>
      <c r="D144">
        <f>'Fiche 1 sur 2'!$A$15+1</f>
        <v>3</v>
      </c>
      <c r="E144" t="s">
        <v>378</v>
      </c>
      <c r="F144">
        <f>'Fiche 1 sur 2'!$A$24+'Fiche 1 sur 2'!$C$27</f>
        <v>2</v>
      </c>
      <c r="G144">
        <f>'Fiche 1 sur 2'!$A$24</f>
        <v>2</v>
      </c>
      <c r="H144">
        <v>0</v>
      </c>
      <c r="I144">
        <v>0</v>
      </c>
    </row>
    <row r="145" spans="1:9" x14ac:dyDescent="0.3">
      <c r="A145" t="s">
        <v>380</v>
      </c>
      <c r="B145" t="s">
        <v>368</v>
      </c>
      <c r="C145" t="s">
        <v>202</v>
      </c>
      <c r="D145">
        <f>'Fiche 1 sur 2'!$A$15-1</f>
        <v>1</v>
      </c>
      <c r="E145" t="s">
        <v>289</v>
      </c>
      <c r="F145">
        <f>'Fiche 1 sur 2'!$A$24+'Fiche 1 sur 2'!$C$27</f>
        <v>2</v>
      </c>
      <c r="G145">
        <f>'Fiche 1 sur 2'!$A$24</f>
        <v>2</v>
      </c>
      <c r="H145">
        <v>1</v>
      </c>
      <c r="I145">
        <v>0</v>
      </c>
    </row>
    <row r="146" spans="1:9" x14ac:dyDescent="0.3">
      <c r="A146" t="s">
        <v>381</v>
      </c>
      <c r="B146" t="s">
        <v>368</v>
      </c>
      <c r="C146" t="s">
        <v>202</v>
      </c>
      <c r="D146">
        <f>'Fiche 1 sur 2'!$A$15-1</f>
        <v>1</v>
      </c>
      <c r="E146" t="s">
        <v>289</v>
      </c>
      <c r="F146">
        <f>'Fiche 1 sur 2'!$A$24+'Fiche 1 sur 2'!$C$27</f>
        <v>2</v>
      </c>
      <c r="G146">
        <f>'Fiche 1 sur 2'!$A$24-1</f>
        <v>1</v>
      </c>
      <c r="H146">
        <v>1</v>
      </c>
      <c r="I146">
        <v>0</v>
      </c>
    </row>
    <row r="147" spans="1:9" x14ac:dyDescent="0.3">
      <c r="A147" t="s">
        <v>382</v>
      </c>
      <c r="B147" t="s">
        <v>368</v>
      </c>
      <c r="C147" t="s">
        <v>202</v>
      </c>
      <c r="D147">
        <f>'Fiche 1 sur 2'!$A$15-1</f>
        <v>1</v>
      </c>
      <c r="E147" t="s">
        <v>292</v>
      </c>
      <c r="F147">
        <f>'Fiche 1 sur 2'!$A$24+'Fiche 1 sur 2'!$C$27</f>
        <v>2</v>
      </c>
      <c r="G147">
        <f>'Fiche 1 sur 2'!$A$24</f>
        <v>2</v>
      </c>
      <c r="H147">
        <v>1</v>
      </c>
      <c r="I147">
        <v>0</v>
      </c>
    </row>
    <row r="148" spans="1:9" x14ac:dyDescent="0.3">
      <c r="A148" t="s">
        <v>383</v>
      </c>
      <c r="B148" t="s">
        <v>368</v>
      </c>
      <c r="C148" t="s">
        <v>202</v>
      </c>
      <c r="D148">
        <f>'Fiche 1 sur 2'!$A$15-1+1</f>
        <v>2</v>
      </c>
      <c r="E148" t="s">
        <v>292</v>
      </c>
      <c r="F148">
        <f>'Fiche 1 sur 2'!$A$24+'Fiche 1 sur 2'!$C$27</f>
        <v>2</v>
      </c>
      <c r="G148">
        <f>'Fiche 1 sur 2'!$A$24</f>
        <v>2</v>
      </c>
      <c r="H148">
        <v>1</v>
      </c>
      <c r="I148">
        <v>0</v>
      </c>
    </row>
    <row r="149" spans="1:9" x14ac:dyDescent="0.3">
      <c r="A149" t="s">
        <v>384</v>
      </c>
      <c r="B149" t="s">
        <v>368</v>
      </c>
      <c r="C149">
        <v>1</v>
      </c>
      <c r="D149">
        <f>'Fiche 1 sur 2'!$A$15+3+'Fiche 1 sur 2'!$C$16</f>
        <v>5</v>
      </c>
      <c r="E149" t="s">
        <v>385</v>
      </c>
      <c r="F149">
        <f>'Fiche 1 sur 2'!$A$24+'Fiche 1 sur 2'!$C$27</f>
        <v>2</v>
      </c>
      <c r="G149">
        <f>'Fiche 1 sur 2'!$A$24</f>
        <v>2</v>
      </c>
      <c r="H149">
        <v>0</v>
      </c>
      <c r="I149">
        <v>1</v>
      </c>
    </row>
    <row r="150" spans="1:9" x14ac:dyDescent="0.3">
      <c r="A150" t="s">
        <v>386</v>
      </c>
      <c r="B150" t="s">
        <v>368</v>
      </c>
      <c r="C150">
        <v>1</v>
      </c>
      <c r="D150">
        <f>'Fiche 1 sur 2'!$A$15+3+'Fiche 1 sur 2'!$C$16</f>
        <v>5</v>
      </c>
      <c r="E150" t="s">
        <v>385</v>
      </c>
      <c r="F150">
        <f>'Fiche 1 sur 2'!$A$24+'Fiche 1 sur 2'!$C$27</f>
        <v>2</v>
      </c>
      <c r="G150">
        <f>'Fiche 1 sur 2'!$A$24-1</f>
        <v>1</v>
      </c>
      <c r="H150">
        <v>0</v>
      </c>
      <c r="I150">
        <v>1</v>
      </c>
    </row>
    <row r="151" spans="1:9" x14ac:dyDescent="0.3">
      <c r="A151" t="s">
        <v>387</v>
      </c>
      <c r="B151" t="s">
        <v>368</v>
      </c>
      <c r="C151">
        <v>1</v>
      </c>
      <c r="D151">
        <f>'Fiche 1 sur 2'!$A$15+3+'Fiche 1 sur 2'!$C$16</f>
        <v>5</v>
      </c>
      <c r="E151" t="s">
        <v>388</v>
      </c>
      <c r="F151">
        <f>'Fiche 1 sur 2'!$A$24+'Fiche 1 sur 2'!$C$27</f>
        <v>2</v>
      </c>
      <c r="G151">
        <f>'Fiche 1 sur 2'!$A$24</f>
        <v>2</v>
      </c>
      <c r="H151">
        <v>0</v>
      </c>
      <c r="I151">
        <v>1</v>
      </c>
    </row>
    <row r="152" spans="1:9" x14ac:dyDescent="0.3">
      <c r="A152" t="s">
        <v>389</v>
      </c>
      <c r="B152" t="s">
        <v>368</v>
      </c>
      <c r="C152">
        <v>1</v>
      </c>
      <c r="D152">
        <f>'Fiche 1 sur 2'!$A$15+3+'Fiche 1 sur 2'!$C$16+1</f>
        <v>6</v>
      </c>
      <c r="E152" t="s">
        <v>388</v>
      </c>
      <c r="F152">
        <f>'Fiche 1 sur 2'!$A$24+'Fiche 1 sur 2'!$C$27</f>
        <v>2</v>
      </c>
      <c r="G152">
        <f>'Fiche 1 sur 2'!$A$24</f>
        <v>2</v>
      </c>
      <c r="H152">
        <v>0</v>
      </c>
      <c r="I152">
        <v>1</v>
      </c>
    </row>
    <row r="153" spans="1:9" x14ac:dyDescent="0.3">
      <c r="A153" t="s">
        <v>390</v>
      </c>
      <c r="B153" t="s">
        <v>368</v>
      </c>
      <c r="C153" t="s">
        <v>202</v>
      </c>
      <c r="D153">
        <f>'Fiche 1 sur 2'!$A$15+1+'Fiche 1 sur 2'!$C$16</f>
        <v>3</v>
      </c>
      <c r="E153" t="s">
        <v>391</v>
      </c>
      <c r="F153">
        <f>'Fiche 1 sur 2'!$A$24+'Fiche 1 sur 2'!$C$27</f>
        <v>2</v>
      </c>
      <c r="G153">
        <f>'Fiche 1 sur 2'!$A$24</f>
        <v>2</v>
      </c>
      <c r="H153">
        <v>0</v>
      </c>
      <c r="I153">
        <v>0</v>
      </c>
    </row>
    <row r="154" spans="1:9" x14ac:dyDescent="0.3">
      <c r="A154" t="s">
        <v>392</v>
      </c>
      <c r="B154" t="s">
        <v>368</v>
      </c>
      <c r="C154" t="s">
        <v>202</v>
      </c>
      <c r="D154">
        <f>'Fiche 1 sur 2'!$A$15+1+'Fiche 1 sur 2'!$C$16</f>
        <v>3</v>
      </c>
      <c r="E154" t="s">
        <v>391</v>
      </c>
      <c r="F154">
        <f>'Fiche 1 sur 2'!$A$24+'Fiche 1 sur 2'!$C$27</f>
        <v>2</v>
      </c>
      <c r="G154">
        <f>'Fiche 1 sur 2'!$A$24-1</f>
        <v>1</v>
      </c>
      <c r="H154">
        <v>0</v>
      </c>
      <c r="I154">
        <v>0</v>
      </c>
    </row>
    <row r="155" spans="1:9" x14ac:dyDescent="0.3">
      <c r="A155" t="s">
        <v>393</v>
      </c>
      <c r="B155" t="s">
        <v>368</v>
      </c>
      <c r="C155" t="s">
        <v>202</v>
      </c>
      <c r="D155">
        <f>'Fiche 1 sur 2'!$A$15+1+'Fiche 1 sur 2'!$C$16</f>
        <v>3</v>
      </c>
      <c r="E155" t="s">
        <v>394</v>
      </c>
      <c r="F155">
        <f>'Fiche 1 sur 2'!$A$24+'Fiche 1 sur 2'!$C$27</f>
        <v>2</v>
      </c>
      <c r="G155">
        <f>'Fiche 1 sur 2'!$A$24</f>
        <v>2</v>
      </c>
      <c r="H155">
        <v>0</v>
      </c>
      <c r="I155">
        <v>0</v>
      </c>
    </row>
    <row r="156" spans="1:9" x14ac:dyDescent="0.3">
      <c r="A156" t="s">
        <v>395</v>
      </c>
      <c r="B156" t="s">
        <v>368</v>
      </c>
      <c r="C156" t="s">
        <v>202</v>
      </c>
      <c r="D156">
        <f>'Fiche 1 sur 2'!$A$15+1+'Fiche 1 sur 2'!$C$16+1</f>
        <v>4</v>
      </c>
      <c r="E156" t="s">
        <v>394</v>
      </c>
      <c r="F156">
        <f>'Fiche 1 sur 2'!$A$24+'Fiche 1 sur 2'!$C$27</f>
        <v>2</v>
      </c>
      <c r="G156">
        <f>'Fiche 1 sur 2'!$A$24</f>
        <v>2</v>
      </c>
      <c r="H156">
        <v>0</v>
      </c>
      <c r="I156">
        <v>0</v>
      </c>
    </row>
    <row r="157" spans="1:9" x14ac:dyDescent="0.3">
      <c r="A157" t="s">
        <v>396</v>
      </c>
      <c r="B157" t="s">
        <v>53</v>
      </c>
      <c r="C157" t="s">
        <v>202</v>
      </c>
      <c r="D157">
        <f>'Fiche 1 sur 2'!$A$7-1</f>
        <v>2</v>
      </c>
      <c r="E157" t="s">
        <v>397</v>
      </c>
      <c r="F157">
        <f>'Fiche 1 sur 2'!$G$26+'Fiche 1 sur 2'!$I$27</f>
        <v>2</v>
      </c>
      <c r="G157">
        <f>'Fiche 1 sur 2'!$G$26</f>
        <v>2</v>
      </c>
      <c r="H157">
        <v>0</v>
      </c>
      <c r="I157">
        <v>0</v>
      </c>
    </row>
    <row r="158" spans="1:9" x14ac:dyDescent="0.3">
      <c r="A158" t="s">
        <v>398</v>
      </c>
      <c r="B158" t="s">
        <v>53</v>
      </c>
      <c r="C158" t="s">
        <v>202</v>
      </c>
      <c r="D158">
        <f>'Fiche 1 sur 2'!$A$7-1</f>
        <v>2</v>
      </c>
      <c r="E158" t="s">
        <v>397</v>
      </c>
      <c r="F158">
        <f>'Fiche 1 sur 2'!$G$26+'Fiche 1 sur 2'!$I$27</f>
        <v>2</v>
      </c>
      <c r="G158">
        <f>'Fiche 1 sur 2'!$G$26-1</f>
        <v>1</v>
      </c>
      <c r="H158">
        <v>0</v>
      </c>
      <c r="I158">
        <v>0</v>
      </c>
    </row>
    <row r="159" spans="1:9" x14ac:dyDescent="0.3">
      <c r="A159" t="s">
        <v>399</v>
      </c>
      <c r="B159" t="s">
        <v>53</v>
      </c>
      <c r="C159" t="s">
        <v>202</v>
      </c>
      <c r="D159">
        <f>'Fiche 1 sur 2'!$A$7-1</f>
        <v>2</v>
      </c>
      <c r="E159" t="s">
        <v>400</v>
      </c>
      <c r="F159">
        <f>'Fiche 1 sur 2'!$G$26+'Fiche 1 sur 2'!$I$27</f>
        <v>2</v>
      </c>
      <c r="G159">
        <f>'Fiche 1 sur 2'!$G$26</f>
        <v>2</v>
      </c>
      <c r="H159">
        <v>0</v>
      </c>
      <c r="I159">
        <v>0</v>
      </c>
    </row>
    <row r="160" spans="1:9" x14ac:dyDescent="0.3">
      <c r="A160" t="s">
        <v>401</v>
      </c>
      <c r="B160" t="s">
        <v>53</v>
      </c>
      <c r="C160" t="s">
        <v>202</v>
      </c>
      <c r="D160">
        <f>'Fiche 1 sur 2'!$A$7-1+1</f>
        <v>3</v>
      </c>
      <c r="E160" t="s">
        <v>400</v>
      </c>
      <c r="F160">
        <f>'Fiche 1 sur 2'!$G$26+'Fiche 1 sur 2'!$I$27</f>
        <v>2</v>
      </c>
      <c r="G160">
        <f>'Fiche 1 sur 2'!$G$26</f>
        <v>2</v>
      </c>
      <c r="H160">
        <v>0</v>
      </c>
      <c r="I160">
        <v>0</v>
      </c>
    </row>
    <row r="161" spans="1:9" x14ac:dyDescent="0.3">
      <c r="A161" t="s">
        <v>402</v>
      </c>
      <c r="B161" t="s">
        <v>53</v>
      </c>
      <c r="C161" t="s">
        <v>202</v>
      </c>
      <c r="D161">
        <f>'Fiche 1 sur 2'!$A$7-1+1</f>
        <v>3</v>
      </c>
      <c r="E161" t="s">
        <v>403</v>
      </c>
      <c r="F161">
        <f>'Fiche 1 sur 2'!$G$26+'Fiche 1 sur 2'!$I$27</f>
        <v>2</v>
      </c>
      <c r="G161">
        <f>'Fiche 1 sur 2'!$G$26</f>
        <v>2</v>
      </c>
      <c r="H161">
        <v>0</v>
      </c>
      <c r="I161">
        <v>0</v>
      </c>
    </row>
    <row r="162" spans="1:9" x14ac:dyDescent="0.3">
      <c r="A162" t="s">
        <v>404</v>
      </c>
      <c r="B162" t="s">
        <v>53</v>
      </c>
      <c r="C162">
        <v>1</v>
      </c>
      <c r="D162">
        <v>0</v>
      </c>
      <c r="E162" t="s">
        <v>405</v>
      </c>
      <c r="F162">
        <f>'Fiche 1 sur 2'!$G$26+'Fiche 1 sur 2'!$I$27</f>
        <v>2</v>
      </c>
      <c r="G162">
        <f>'Fiche 1 sur 2'!$G$26</f>
        <v>2</v>
      </c>
      <c r="H162">
        <v>0</v>
      </c>
      <c r="I162">
        <v>0</v>
      </c>
    </row>
    <row r="163" spans="1:9" x14ac:dyDescent="0.3">
      <c r="A163" t="s">
        <v>406</v>
      </c>
      <c r="B163" t="s">
        <v>53</v>
      </c>
      <c r="C163">
        <v>1</v>
      </c>
      <c r="D163">
        <v>0</v>
      </c>
      <c r="E163" t="s">
        <v>405</v>
      </c>
      <c r="F163">
        <f>'Fiche 1 sur 2'!$G$26+'Fiche 1 sur 2'!$I$27</f>
        <v>2</v>
      </c>
      <c r="G163">
        <f>'Fiche 1 sur 2'!$G$26-1</f>
        <v>1</v>
      </c>
      <c r="H163">
        <v>0</v>
      </c>
      <c r="I163">
        <v>0</v>
      </c>
    </row>
    <row r="164" spans="1:9" x14ac:dyDescent="0.3">
      <c r="A164" t="s">
        <v>407</v>
      </c>
      <c r="B164" t="s">
        <v>53</v>
      </c>
      <c r="C164">
        <v>1</v>
      </c>
      <c r="D164">
        <v>0</v>
      </c>
      <c r="E164" t="s">
        <v>408</v>
      </c>
      <c r="F164">
        <f>'Fiche 1 sur 2'!$G$26+'Fiche 1 sur 2'!$I$27</f>
        <v>2</v>
      </c>
      <c r="G164">
        <f>'Fiche 1 sur 2'!$G$26</f>
        <v>2</v>
      </c>
      <c r="H164">
        <v>0</v>
      </c>
      <c r="I164">
        <v>0</v>
      </c>
    </row>
    <row r="165" spans="1:9" x14ac:dyDescent="0.3">
      <c r="A165" t="s">
        <v>409</v>
      </c>
      <c r="B165" t="s">
        <v>53</v>
      </c>
      <c r="C165">
        <v>1</v>
      </c>
      <c r="D165">
        <v>0</v>
      </c>
      <c r="E165" t="s">
        <v>408</v>
      </c>
      <c r="F165">
        <f>'Fiche 1 sur 2'!$G$26+'Fiche 1 sur 2'!$I$27</f>
        <v>2</v>
      </c>
      <c r="G165">
        <f>'Fiche 1 sur 2'!$G$26</f>
        <v>2</v>
      </c>
      <c r="H165">
        <v>0</v>
      </c>
      <c r="I165">
        <v>0</v>
      </c>
    </row>
    <row r="166" spans="1:9" x14ac:dyDescent="0.3">
      <c r="A166" t="s">
        <v>410</v>
      </c>
      <c r="B166" t="s">
        <v>53</v>
      </c>
      <c r="C166">
        <v>1</v>
      </c>
      <c r="D166">
        <f>'Fiche 1 sur 2'!$A$7+1</f>
        <v>4</v>
      </c>
      <c r="E166" t="s">
        <v>411</v>
      </c>
      <c r="F166">
        <f>'Fiche 1 sur 2'!$G$26+'Fiche 1 sur 2'!$I$27</f>
        <v>2</v>
      </c>
      <c r="G166">
        <f>'Fiche 1 sur 2'!$G$26</f>
        <v>2</v>
      </c>
      <c r="H166">
        <v>0</v>
      </c>
      <c r="I166">
        <v>0</v>
      </c>
    </row>
    <row r="167" spans="1:9" x14ac:dyDescent="0.3">
      <c r="A167" t="s">
        <v>412</v>
      </c>
      <c r="B167" t="s">
        <v>53</v>
      </c>
      <c r="C167">
        <v>1</v>
      </c>
      <c r="D167">
        <f>'Fiche 1 sur 2'!$A$7+1</f>
        <v>4</v>
      </c>
      <c r="E167" t="s">
        <v>411</v>
      </c>
      <c r="F167">
        <f>'Fiche 1 sur 2'!$G$26+'Fiche 1 sur 2'!$I$27</f>
        <v>2</v>
      </c>
      <c r="G167">
        <f>'Fiche 1 sur 2'!$G$26-1</f>
        <v>1</v>
      </c>
      <c r="H167">
        <v>0</v>
      </c>
      <c r="I167">
        <v>0</v>
      </c>
    </row>
    <row r="168" spans="1:9" x14ac:dyDescent="0.3">
      <c r="A168" t="s">
        <v>413</v>
      </c>
      <c r="B168" t="s">
        <v>53</v>
      </c>
      <c r="C168">
        <v>1</v>
      </c>
      <c r="D168">
        <f>'Fiche 1 sur 2'!$A$7+1</f>
        <v>4</v>
      </c>
      <c r="E168" t="s">
        <v>414</v>
      </c>
      <c r="F168">
        <f>'Fiche 1 sur 2'!$G$26+'Fiche 1 sur 2'!$I$27</f>
        <v>2</v>
      </c>
      <c r="G168">
        <f>'Fiche 1 sur 2'!$G$26</f>
        <v>2</v>
      </c>
      <c r="H168">
        <v>0</v>
      </c>
      <c r="I168">
        <v>0</v>
      </c>
    </row>
    <row r="169" spans="1:9" x14ac:dyDescent="0.3">
      <c r="A169" t="s">
        <v>415</v>
      </c>
      <c r="B169" t="s">
        <v>53</v>
      </c>
      <c r="C169">
        <v>1</v>
      </c>
      <c r="D169">
        <f>'Fiche 1 sur 2'!$A$7+1+1</f>
        <v>5</v>
      </c>
      <c r="E169" t="s">
        <v>414</v>
      </c>
      <c r="F169">
        <f>'Fiche 1 sur 2'!$G$26+'Fiche 1 sur 2'!$I$27</f>
        <v>2</v>
      </c>
      <c r="G169">
        <f>'Fiche 1 sur 2'!$G$26</f>
        <v>2</v>
      </c>
      <c r="H169">
        <v>0</v>
      </c>
      <c r="I169">
        <v>0</v>
      </c>
    </row>
    <row r="170" spans="1:9" x14ac:dyDescent="0.3">
      <c r="A170" t="s">
        <v>416</v>
      </c>
      <c r="B170" t="s">
        <v>53</v>
      </c>
      <c r="C170" t="s">
        <v>202</v>
      </c>
      <c r="D170">
        <f>'Fiche 1 sur 2'!$A$15-1</f>
        <v>1</v>
      </c>
      <c r="E170" t="s">
        <v>417</v>
      </c>
      <c r="F170">
        <f>'Fiche 1 sur 2'!$G$26+'Fiche 1 sur 2'!$I$27</f>
        <v>2</v>
      </c>
      <c r="G170">
        <f>'Fiche 1 sur 2'!$G$26</f>
        <v>2</v>
      </c>
      <c r="H170">
        <v>0</v>
      </c>
      <c r="I170">
        <v>0</v>
      </c>
    </row>
    <row r="171" spans="1:9" x14ac:dyDescent="0.3">
      <c r="A171" t="s">
        <v>418</v>
      </c>
      <c r="B171" t="s">
        <v>53</v>
      </c>
      <c r="C171" t="s">
        <v>202</v>
      </c>
      <c r="D171">
        <f>'Fiche 1 sur 2'!$A$15-1</f>
        <v>1</v>
      </c>
      <c r="E171" t="s">
        <v>417</v>
      </c>
      <c r="F171">
        <f>'Fiche 1 sur 2'!$G$26+'Fiche 1 sur 2'!$I$27</f>
        <v>2</v>
      </c>
      <c r="G171">
        <f>'Fiche 1 sur 2'!$G$26-1</f>
        <v>1</v>
      </c>
      <c r="H171">
        <v>0</v>
      </c>
      <c r="I171">
        <v>0</v>
      </c>
    </row>
    <row r="172" spans="1:9" x14ac:dyDescent="0.3">
      <c r="A172" t="s">
        <v>419</v>
      </c>
      <c r="B172" t="s">
        <v>53</v>
      </c>
      <c r="C172" t="s">
        <v>202</v>
      </c>
      <c r="D172">
        <f>'Fiche 1 sur 2'!$A$15-1</f>
        <v>1</v>
      </c>
      <c r="E172" t="s">
        <v>420</v>
      </c>
      <c r="F172">
        <f>'Fiche 1 sur 2'!$G$26+'Fiche 1 sur 2'!$I$27</f>
        <v>2</v>
      </c>
      <c r="G172">
        <f>'Fiche 1 sur 2'!$G$26</f>
        <v>2</v>
      </c>
      <c r="H172">
        <v>0</v>
      </c>
      <c r="I172">
        <v>0</v>
      </c>
    </row>
    <row r="173" spans="1:9" x14ac:dyDescent="0.3">
      <c r="A173" t="s">
        <v>421</v>
      </c>
      <c r="B173" t="s">
        <v>53</v>
      </c>
      <c r="C173" t="s">
        <v>202</v>
      </c>
      <c r="D173">
        <f>'Fiche 1 sur 2'!$A$15-1+1</f>
        <v>2</v>
      </c>
      <c r="E173" t="s">
        <v>420</v>
      </c>
      <c r="F173">
        <f>'Fiche 1 sur 2'!$G$26+'Fiche 1 sur 2'!$I$27</f>
        <v>2</v>
      </c>
      <c r="G173">
        <f>'Fiche 1 sur 2'!$G$26</f>
        <v>2</v>
      </c>
      <c r="H173">
        <v>0</v>
      </c>
      <c r="I173">
        <v>0</v>
      </c>
    </row>
    <row r="174" spans="1:9" x14ac:dyDescent="0.3">
      <c r="A174" t="s">
        <v>422</v>
      </c>
      <c r="B174" t="s">
        <v>53</v>
      </c>
      <c r="C174" t="s">
        <v>202</v>
      </c>
      <c r="D174">
        <f>'Fiche 1 sur 2'!$A$15</f>
        <v>2</v>
      </c>
      <c r="E174" t="s">
        <v>411</v>
      </c>
      <c r="F174">
        <f>'Fiche 1 sur 2'!$G$26+'Fiche 1 sur 2'!$I$27</f>
        <v>2</v>
      </c>
      <c r="G174">
        <f>'Fiche 1 sur 2'!$G$26</f>
        <v>2</v>
      </c>
      <c r="H174">
        <v>0</v>
      </c>
      <c r="I174">
        <v>0</v>
      </c>
    </row>
    <row r="175" spans="1:9" x14ac:dyDescent="0.3">
      <c r="A175" t="s">
        <v>423</v>
      </c>
      <c r="B175" t="s">
        <v>53</v>
      </c>
      <c r="C175" t="s">
        <v>202</v>
      </c>
      <c r="D175">
        <f>'Fiche 1 sur 2'!$A$15</f>
        <v>2</v>
      </c>
      <c r="E175" t="s">
        <v>411</v>
      </c>
      <c r="F175">
        <f>'Fiche 1 sur 2'!$G$26+'Fiche 1 sur 2'!$I$27</f>
        <v>2</v>
      </c>
      <c r="G175">
        <f>'Fiche 1 sur 2'!$G$26-1</f>
        <v>1</v>
      </c>
      <c r="H175">
        <v>0</v>
      </c>
      <c r="I175">
        <v>0</v>
      </c>
    </row>
    <row r="176" spans="1:9" x14ac:dyDescent="0.3">
      <c r="A176" t="s">
        <v>424</v>
      </c>
      <c r="B176" t="s">
        <v>53</v>
      </c>
      <c r="C176" t="s">
        <v>202</v>
      </c>
      <c r="D176">
        <f>'Fiche 1 sur 2'!$A$15</f>
        <v>2</v>
      </c>
      <c r="E176" t="s">
        <v>414</v>
      </c>
      <c r="F176">
        <f>'Fiche 1 sur 2'!$G$26+'Fiche 1 sur 2'!$I$27</f>
        <v>2</v>
      </c>
      <c r="G176">
        <f>'Fiche 1 sur 2'!$G$26</f>
        <v>2</v>
      </c>
      <c r="H176">
        <v>0</v>
      </c>
      <c r="I176">
        <v>0</v>
      </c>
    </row>
    <row r="177" spans="1:9" x14ac:dyDescent="0.3">
      <c r="A177" t="s">
        <v>425</v>
      </c>
      <c r="B177" t="s">
        <v>53</v>
      </c>
      <c r="C177" t="s">
        <v>202</v>
      </c>
      <c r="D177">
        <f>'Fiche 1 sur 2'!$A$15+1</f>
        <v>3</v>
      </c>
      <c r="E177" t="s">
        <v>414</v>
      </c>
      <c r="F177">
        <f>'Fiche 1 sur 2'!$G$26+'Fiche 1 sur 2'!$I$27</f>
        <v>2</v>
      </c>
      <c r="G177">
        <f>'Fiche 1 sur 2'!$G$26</f>
        <v>2</v>
      </c>
      <c r="H177">
        <v>0</v>
      </c>
      <c r="I177">
        <v>0</v>
      </c>
    </row>
    <row r="178" spans="1:9" x14ac:dyDescent="0.3">
      <c r="A178" t="s">
        <v>426</v>
      </c>
      <c r="B178" t="s">
        <v>53</v>
      </c>
      <c r="C178" t="s">
        <v>202</v>
      </c>
      <c r="D178">
        <f>'Fiche 1 sur 2'!$A$15</f>
        <v>2</v>
      </c>
      <c r="E178" t="s">
        <v>411</v>
      </c>
      <c r="F178">
        <f>'Fiche 1 sur 2'!$G$26+'Fiche 1 sur 2'!$I$27</f>
        <v>2</v>
      </c>
      <c r="G178">
        <f>'Fiche 1 sur 2'!$G$26</f>
        <v>2</v>
      </c>
      <c r="H178">
        <v>0</v>
      </c>
      <c r="I178">
        <v>0</v>
      </c>
    </row>
    <row r="179" spans="1:9" x14ac:dyDescent="0.3">
      <c r="A179" t="s">
        <v>427</v>
      </c>
      <c r="B179" t="s">
        <v>53</v>
      </c>
      <c r="C179" t="s">
        <v>202</v>
      </c>
      <c r="D179">
        <f>'Fiche 1 sur 2'!$A$15</f>
        <v>2</v>
      </c>
      <c r="E179" t="s">
        <v>411</v>
      </c>
      <c r="F179">
        <f>'Fiche 1 sur 2'!$G$26+'Fiche 1 sur 2'!$I$27</f>
        <v>2</v>
      </c>
      <c r="G179">
        <f>'Fiche 1 sur 2'!$G$26-1</f>
        <v>1</v>
      </c>
      <c r="H179">
        <v>0</v>
      </c>
      <c r="I179">
        <v>0</v>
      </c>
    </row>
    <row r="180" spans="1:9" x14ac:dyDescent="0.3">
      <c r="A180" t="s">
        <v>428</v>
      </c>
      <c r="B180" t="s">
        <v>53</v>
      </c>
      <c r="C180" t="s">
        <v>202</v>
      </c>
      <c r="D180">
        <f>'Fiche 1 sur 2'!$A$15</f>
        <v>2</v>
      </c>
      <c r="E180" t="s">
        <v>414</v>
      </c>
      <c r="F180">
        <f>'Fiche 1 sur 2'!$G$26+'Fiche 1 sur 2'!$I$27</f>
        <v>2</v>
      </c>
      <c r="G180">
        <f>'Fiche 1 sur 2'!$G$26</f>
        <v>2</v>
      </c>
      <c r="H180">
        <v>0</v>
      </c>
      <c r="I180">
        <v>0</v>
      </c>
    </row>
    <row r="181" spans="1:9" x14ac:dyDescent="0.3">
      <c r="A181" t="s">
        <v>429</v>
      </c>
      <c r="B181" t="s">
        <v>53</v>
      </c>
      <c r="C181" t="s">
        <v>202</v>
      </c>
      <c r="D181">
        <f>'Fiche 1 sur 2'!$A$15+1</f>
        <v>3</v>
      </c>
      <c r="E181" t="s">
        <v>414</v>
      </c>
      <c r="F181">
        <f>'Fiche 1 sur 2'!$G$26+'Fiche 1 sur 2'!$I$27</f>
        <v>2</v>
      </c>
      <c r="G181">
        <f>'Fiche 1 sur 2'!$G$26</f>
        <v>2</v>
      </c>
      <c r="H181">
        <v>0</v>
      </c>
      <c r="I181">
        <v>0</v>
      </c>
    </row>
    <row r="182" spans="1:9" x14ac:dyDescent="0.3">
      <c r="A182" t="s">
        <v>430</v>
      </c>
      <c r="B182" t="s">
        <v>53</v>
      </c>
      <c r="C182" t="s">
        <v>202</v>
      </c>
      <c r="D182">
        <f>'Fiche 1 sur 2'!$A$15</f>
        <v>2</v>
      </c>
      <c r="E182" t="s">
        <v>411</v>
      </c>
      <c r="F182">
        <f>'Fiche 1 sur 2'!$G$26+'Fiche 1 sur 2'!$I$27</f>
        <v>2</v>
      </c>
      <c r="G182">
        <f>'Fiche 1 sur 2'!$G$26</f>
        <v>2</v>
      </c>
      <c r="H182">
        <v>0</v>
      </c>
      <c r="I182">
        <v>0</v>
      </c>
    </row>
    <row r="183" spans="1:9" x14ac:dyDescent="0.3">
      <c r="A183" t="s">
        <v>431</v>
      </c>
      <c r="B183" t="s">
        <v>53</v>
      </c>
      <c r="C183" t="s">
        <v>202</v>
      </c>
      <c r="D183">
        <f>'Fiche 1 sur 2'!$A$15</f>
        <v>2</v>
      </c>
      <c r="E183" t="s">
        <v>411</v>
      </c>
      <c r="F183">
        <f>'Fiche 1 sur 2'!$G$26+'Fiche 1 sur 2'!$I$27</f>
        <v>2</v>
      </c>
      <c r="G183">
        <f>'Fiche 1 sur 2'!$G$26-1</f>
        <v>1</v>
      </c>
      <c r="H183">
        <v>0</v>
      </c>
      <c r="I183">
        <v>0</v>
      </c>
    </row>
    <row r="184" spans="1:9" x14ac:dyDescent="0.3">
      <c r="A184" t="s">
        <v>432</v>
      </c>
      <c r="B184" t="s">
        <v>53</v>
      </c>
      <c r="C184" t="s">
        <v>202</v>
      </c>
      <c r="D184">
        <f>'Fiche 1 sur 2'!$A$15</f>
        <v>2</v>
      </c>
      <c r="E184" t="s">
        <v>414</v>
      </c>
      <c r="F184">
        <f>'Fiche 1 sur 2'!$G$26+'Fiche 1 sur 2'!$I$27</f>
        <v>2</v>
      </c>
      <c r="G184">
        <f>'Fiche 1 sur 2'!$G$26</f>
        <v>2</v>
      </c>
      <c r="H184">
        <v>0</v>
      </c>
      <c r="I184">
        <v>0</v>
      </c>
    </row>
    <row r="185" spans="1:9" x14ac:dyDescent="0.3">
      <c r="A185" t="s">
        <v>433</v>
      </c>
      <c r="B185" t="s">
        <v>53</v>
      </c>
      <c r="C185" t="s">
        <v>202</v>
      </c>
      <c r="D185">
        <f>'Fiche 1 sur 2'!$A$15+1</f>
        <v>3</v>
      </c>
      <c r="E185" t="s">
        <v>414</v>
      </c>
      <c r="F185">
        <f>'Fiche 1 sur 2'!$G$26+'Fiche 1 sur 2'!$I$27</f>
        <v>2</v>
      </c>
      <c r="G185">
        <f>'Fiche 1 sur 2'!$G$26</f>
        <v>2</v>
      </c>
      <c r="H185">
        <v>0</v>
      </c>
      <c r="I185">
        <v>0</v>
      </c>
    </row>
    <row r="186" spans="1:9" x14ac:dyDescent="0.3">
      <c r="A186" t="s">
        <v>434</v>
      </c>
      <c r="B186" t="s">
        <v>53</v>
      </c>
      <c r="C186" t="s">
        <v>202</v>
      </c>
      <c r="D186">
        <f>'Fiche 1 sur 2'!$A$15</f>
        <v>2</v>
      </c>
      <c r="E186" t="s">
        <v>411</v>
      </c>
      <c r="F186">
        <f>'Fiche 1 sur 2'!$G$26+'Fiche 1 sur 2'!$I$27</f>
        <v>2</v>
      </c>
      <c r="G186">
        <f>'Fiche 1 sur 2'!$G$26</f>
        <v>2</v>
      </c>
      <c r="H186">
        <v>0</v>
      </c>
      <c r="I186">
        <v>0</v>
      </c>
    </row>
    <row r="187" spans="1:9" x14ac:dyDescent="0.3">
      <c r="A187" t="s">
        <v>435</v>
      </c>
      <c r="B187" t="s">
        <v>53</v>
      </c>
      <c r="C187" t="s">
        <v>202</v>
      </c>
      <c r="D187">
        <f>'Fiche 1 sur 2'!$A$15</f>
        <v>2</v>
      </c>
      <c r="E187" t="s">
        <v>411</v>
      </c>
      <c r="F187">
        <f>'Fiche 1 sur 2'!$G$26+'Fiche 1 sur 2'!$I$27</f>
        <v>2</v>
      </c>
      <c r="G187">
        <f>'Fiche 1 sur 2'!$G$26-1</f>
        <v>1</v>
      </c>
      <c r="H187">
        <v>0</v>
      </c>
      <c r="I187">
        <v>0</v>
      </c>
    </row>
    <row r="188" spans="1:9" x14ac:dyDescent="0.3">
      <c r="A188" t="s">
        <v>436</v>
      </c>
      <c r="B188" t="s">
        <v>53</v>
      </c>
      <c r="C188" t="s">
        <v>202</v>
      </c>
      <c r="D188">
        <f>'Fiche 1 sur 2'!$A$15</f>
        <v>2</v>
      </c>
      <c r="E188" t="s">
        <v>414</v>
      </c>
      <c r="F188">
        <f>'Fiche 1 sur 2'!$G$26+'Fiche 1 sur 2'!$I$27</f>
        <v>2</v>
      </c>
      <c r="G188">
        <f>'Fiche 1 sur 2'!$G$26</f>
        <v>2</v>
      </c>
      <c r="H188">
        <v>0</v>
      </c>
      <c r="I188">
        <v>0</v>
      </c>
    </row>
    <row r="189" spans="1:9" x14ac:dyDescent="0.3">
      <c r="A189" t="s">
        <v>437</v>
      </c>
      <c r="B189" t="s">
        <v>53</v>
      </c>
      <c r="C189" t="s">
        <v>202</v>
      </c>
      <c r="D189">
        <f>'Fiche 1 sur 2'!$A$15+1</f>
        <v>3</v>
      </c>
      <c r="E189" t="s">
        <v>414</v>
      </c>
      <c r="F189">
        <f>'Fiche 1 sur 2'!$G$26+'Fiche 1 sur 2'!$I$27</f>
        <v>2</v>
      </c>
      <c r="G189">
        <f>'Fiche 1 sur 2'!$G$26</f>
        <v>2</v>
      </c>
      <c r="H189">
        <v>0</v>
      </c>
      <c r="I189">
        <v>0</v>
      </c>
    </row>
    <row r="190" spans="1:9" x14ac:dyDescent="0.3">
      <c r="A190" t="s">
        <v>117</v>
      </c>
      <c r="B190" t="s">
        <v>88</v>
      </c>
      <c r="C190" t="s">
        <v>202</v>
      </c>
      <c r="D190">
        <f>'Fiche 1 sur 2'!$A$7-2</f>
        <v>1</v>
      </c>
      <c r="E190" t="s">
        <v>289</v>
      </c>
      <c r="F190">
        <f>'Fiche 1 sur 2'!$A$24+'Fiche 1 sur 2'!$C$28</f>
        <v>3</v>
      </c>
      <c r="G190">
        <f>'Fiche 1 sur 2'!$A$24</f>
        <v>2</v>
      </c>
      <c r="H190">
        <v>1</v>
      </c>
      <c r="I190">
        <v>0</v>
      </c>
    </row>
    <row r="191" spans="1:9" x14ac:dyDescent="0.3">
      <c r="A191" t="s">
        <v>438</v>
      </c>
      <c r="B191" t="s">
        <v>88</v>
      </c>
      <c r="C191" t="s">
        <v>202</v>
      </c>
      <c r="D191">
        <f>'Fiche 1 sur 2'!$A$7-2</f>
        <v>1</v>
      </c>
      <c r="E191" t="s">
        <v>289</v>
      </c>
      <c r="F191">
        <f>'Fiche 1 sur 2'!$A$24+'Fiche 1 sur 2'!$C$28</f>
        <v>3</v>
      </c>
      <c r="G191">
        <f>'Fiche 1 sur 2'!$A$24-1</f>
        <v>1</v>
      </c>
      <c r="H191">
        <v>1</v>
      </c>
      <c r="I191">
        <v>0</v>
      </c>
    </row>
    <row r="192" spans="1:9" x14ac:dyDescent="0.3">
      <c r="A192" t="s">
        <v>439</v>
      </c>
      <c r="B192" t="s">
        <v>88</v>
      </c>
      <c r="C192" t="s">
        <v>202</v>
      </c>
      <c r="D192">
        <f>'Fiche 1 sur 2'!$A$7-2</f>
        <v>1</v>
      </c>
      <c r="E192" t="s">
        <v>292</v>
      </c>
      <c r="F192">
        <f>'Fiche 1 sur 2'!$A$24+'Fiche 1 sur 2'!$C$28</f>
        <v>3</v>
      </c>
      <c r="G192">
        <f>'Fiche 1 sur 2'!$A$24</f>
        <v>2</v>
      </c>
      <c r="H192">
        <v>1</v>
      </c>
      <c r="I192">
        <v>0</v>
      </c>
    </row>
    <row r="193" spans="1:9" x14ac:dyDescent="0.3">
      <c r="A193" t="s">
        <v>440</v>
      </c>
      <c r="B193" t="s">
        <v>88</v>
      </c>
      <c r="C193" t="s">
        <v>202</v>
      </c>
      <c r="D193">
        <f>'Fiche 1 sur 2'!$A$7-2+1</f>
        <v>2</v>
      </c>
      <c r="E193" t="s">
        <v>292</v>
      </c>
      <c r="F193">
        <f>'Fiche 1 sur 2'!$A$24+'Fiche 1 sur 2'!$C$28</f>
        <v>3</v>
      </c>
      <c r="G193">
        <f>'Fiche 1 sur 2'!$A$24</f>
        <v>2</v>
      </c>
      <c r="H193">
        <v>1</v>
      </c>
      <c r="I193">
        <v>0</v>
      </c>
    </row>
    <row r="194" spans="1:9" x14ac:dyDescent="0.3">
      <c r="A194" t="s">
        <v>441</v>
      </c>
      <c r="B194" t="s">
        <v>88</v>
      </c>
      <c r="C194" t="s">
        <v>202</v>
      </c>
      <c r="D194">
        <f>'Fiche 1 sur 2'!$A$7-2</f>
        <v>1</v>
      </c>
      <c r="E194" t="s">
        <v>442</v>
      </c>
      <c r="F194">
        <f>'Fiche 1 sur 2'!$A$24+'Fiche 1 sur 2'!$C$28</f>
        <v>3</v>
      </c>
      <c r="G194">
        <f>'Fiche 1 sur 2'!$A$24</f>
        <v>2</v>
      </c>
      <c r="H194">
        <v>2</v>
      </c>
      <c r="I194">
        <v>0</v>
      </c>
    </row>
    <row r="195" spans="1:9" x14ac:dyDescent="0.3">
      <c r="A195" t="s">
        <v>443</v>
      </c>
      <c r="B195" t="s">
        <v>88</v>
      </c>
      <c r="C195" t="s">
        <v>202</v>
      </c>
      <c r="D195">
        <f>'Fiche 1 sur 2'!$A$7-2</f>
        <v>1</v>
      </c>
      <c r="E195" t="s">
        <v>442</v>
      </c>
      <c r="F195">
        <f>'Fiche 1 sur 2'!$A$24+'Fiche 1 sur 2'!$C$28</f>
        <v>3</v>
      </c>
      <c r="G195">
        <f>'Fiche 1 sur 2'!$A$24-1</f>
        <v>1</v>
      </c>
      <c r="H195">
        <v>2</v>
      </c>
      <c r="I195">
        <v>0</v>
      </c>
    </row>
    <row r="196" spans="1:9" x14ac:dyDescent="0.3">
      <c r="A196" t="s">
        <v>444</v>
      </c>
      <c r="B196" t="s">
        <v>88</v>
      </c>
      <c r="C196" t="s">
        <v>202</v>
      </c>
      <c r="D196">
        <f>'Fiche 1 sur 2'!$A$7-2</f>
        <v>1</v>
      </c>
      <c r="E196" t="s">
        <v>445</v>
      </c>
      <c r="F196">
        <f>'Fiche 1 sur 2'!$A$24+'Fiche 1 sur 2'!$C$28</f>
        <v>3</v>
      </c>
      <c r="G196">
        <f>'Fiche 1 sur 2'!$A$24</f>
        <v>2</v>
      </c>
      <c r="H196">
        <v>2</v>
      </c>
      <c r="I196">
        <v>0</v>
      </c>
    </row>
    <row r="197" spans="1:9" x14ac:dyDescent="0.3">
      <c r="A197" t="s">
        <v>446</v>
      </c>
      <c r="B197" t="s">
        <v>88</v>
      </c>
      <c r="C197" t="s">
        <v>202</v>
      </c>
      <c r="D197">
        <f>'Fiche 1 sur 2'!$A$7-2+1</f>
        <v>2</v>
      </c>
      <c r="E197" t="s">
        <v>445</v>
      </c>
      <c r="F197">
        <f>'Fiche 1 sur 2'!$A$24+'Fiche 1 sur 2'!$C$28</f>
        <v>3</v>
      </c>
      <c r="G197">
        <f>'Fiche 1 sur 2'!$A$24</f>
        <v>2</v>
      </c>
      <c r="H197">
        <v>2</v>
      </c>
      <c r="I197">
        <v>0</v>
      </c>
    </row>
    <row r="198" spans="1:9" x14ac:dyDescent="0.3">
      <c r="A198" t="s">
        <v>447</v>
      </c>
      <c r="B198" t="s">
        <v>88</v>
      </c>
      <c r="C198">
        <v>1</v>
      </c>
      <c r="D198">
        <f>'Fiche 1 sur 2'!$A$7</f>
        <v>3</v>
      </c>
      <c r="E198" t="s">
        <v>448</v>
      </c>
      <c r="F198">
        <f>'Fiche 1 sur 2'!$A$24+'Fiche 1 sur 2'!$C$28</f>
        <v>3</v>
      </c>
      <c r="G198">
        <f>'Fiche 1 sur 2'!$A$24</f>
        <v>2</v>
      </c>
      <c r="H198">
        <v>0</v>
      </c>
      <c r="I198">
        <v>0</v>
      </c>
    </row>
    <row r="199" spans="1:9" x14ac:dyDescent="0.3">
      <c r="A199" t="s">
        <v>449</v>
      </c>
      <c r="B199" t="s">
        <v>88</v>
      </c>
      <c r="C199">
        <v>1</v>
      </c>
      <c r="D199">
        <f>'Fiche 1 sur 2'!$A$7</f>
        <v>3</v>
      </c>
      <c r="E199" t="s">
        <v>448</v>
      </c>
      <c r="F199">
        <f>'Fiche 1 sur 2'!$A$24+'Fiche 1 sur 2'!$C$28</f>
        <v>3</v>
      </c>
      <c r="G199">
        <f>'Fiche 1 sur 2'!$A$24-1</f>
        <v>1</v>
      </c>
      <c r="H199">
        <v>0</v>
      </c>
      <c r="I199">
        <v>0</v>
      </c>
    </row>
    <row r="200" spans="1:9" x14ac:dyDescent="0.3">
      <c r="A200" t="s">
        <v>450</v>
      </c>
      <c r="B200" t="s">
        <v>88</v>
      </c>
      <c r="C200">
        <v>1</v>
      </c>
      <c r="D200">
        <f>'Fiche 1 sur 2'!$A$7</f>
        <v>3</v>
      </c>
      <c r="E200" t="s">
        <v>451</v>
      </c>
      <c r="F200">
        <f>'Fiche 1 sur 2'!$A$24+'Fiche 1 sur 2'!$C$28</f>
        <v>3</v>
      </c>
      <c r="G200">
        <f>'Fiche 1 sur 2'!$A$24</f>
        <v>2</v>
      </c>
      <c r="H200">
        <v>0</v>
      </c>
      <c r="I200">
        <v>0</v>
      </c>
    </row>
    <row r="201" spans="1:9" x14ac:dyDescent="0.3">
      <c r="A201" t="s">
        <v>452</v>
      </c>
      <c r="B201" t="s">
        <v>88</v>
      </c>
      <c r="C201">
        <v>1</v>
      </c>
      <c r="D201">
        <f>'Fiche 1 sur 2'!$A$7+1</f>
        <v>4</v>
      </c>
      <c r="E201" t="s">
        <v>451</v>
      </c>
      <c r="F201">
        <f>'Fiche 1 sur 2'!$A$24+'Fiche 1 sur 2'!$C$28</f>
        <v>3</v>
      </c>
      <c r="G201">
        <f>'Fiche 1 sur 2'!$A$24</f>
        <v>2</v>
      </c>
      <c r="H201">
        <v>0</v>
      </c>
      <c r="I201">
        <v>0</v>
      </c>
    </row>
    <row r="202" spans="1:9" x14ac:dyDescent="0.3">
      <c r="A202" t="s">
        <v>453</v>
      </c>
      <c r="B202" t="s">
        <v>88</v>
      </c>
      <c r="C202" t="s">
        <v>202</v>
      </c>
      <c r="D202">
        <f>'Fiche 1 sur 2'!$A$15-2</f>
        <v>0</v>
      </c>
      <c r="E202" t="s">
        <v>454</v>
      </c>
      <c r="F202">
        <f>'Fiche 1 sur 2'!$A$24+'Fiche 1 sur 2'!$C$28</f>
        <v>3</v>
      </c>
      <c r="G202">
        <f>'Fiche 1 sur 2'!$A$24</f>
        <v>2</v>
      </c>
      <c r="H202">
        <v>0</v>
      </c>
      <c r="I202">
        <v>0</v>
      </c>
    </row>
    <row r="203" spans="1:9" x14ac:dyDescent="0.3">
      <c r="A203" t="s">
        <v>455</v>
      </c>
      <c r="B203" t="s">
        <v>88</v>
      </c>
      <c r="C203" t="s">
        <v>202</v>
      </c>
      <c r="D203">
        <f>'Fiche 1 sur 2'!$A$15-2</f>
        <v>0</v>
      </c>
      <c r="E203" t="s">
        <v>454</v>
      </c>
      <c r="F203">
        <f>'Fiche 1 sur 2'!$A$24+'Fiche 1 sur 2'!$C$28</f>
        <v>3</v>
      </c>
      <c r="G203">
        <f>'Fiche 1 sur 2'!$A$24-1</f>
        <v>1</v>
      </c>
      <c r="H203">
        <v>0</v>
      </c>
      <c r="I203">
        <v>0</v>
      </c>
    </row>
    <row r="204" spans="1:9" x14ac:dyDescent="0.3">
      <c r="A204" t="s">
        <v>456</v>
      </c>
      <c r="B204" t="s">
        <v>88</v>
      </c>
      <c r="C204" t="s">
        <v>202</v>
      </c>
      <c r="D204">
        <f>'Fiche 1 sur 2'!$A$15-2</f>
        <v>0</v>
      </c>
      <c r="E204" t="s">
        <v>457</v>
      </c>
      <c r="F204">
        <f>'Fiche 1 sur 2'!$A$24+'Fiche 1 sur 2'!$C$28</f>
        <v>3</v>
      </c>
      <c r="G204">
        <f>'Fiche 1 sur 2'!$A$24</f>
        <v>2</v>
      </c>
      <c r="H204">
        <v>0</v>
      </c>
      <c r="I204">
        <v>0</v>
      </c>
    </row>
    <row r="205" spans="1:9" x14ac:dyDescent="0.3">
      <c r="A205" t="s">
        <v>458</v>
      </c>
      <c r="B205" t="s">
        <v>88</v>
      </c>
      <c r="C205" t="s">
        <v>202</v>
      </c>
      <c r="D205">
        <f>'Fiche 1 sur 2'!$A$15-2+1</f>
        <v>1</v>
      </c>
      <c r="E205" t="s">
        <v>457</v>
      </c>
      <c r="F205">
        <f>'Fiche 1 sur 2'!$A$24+'Fiche 1 sur 2'!$C$28</f>
        <v>3</v>
      </c>
      <c r="G205">
        <f>'Fiche 1 sur 2'!$A$24</f>
        <v>2</v>
      </c>
      <c r="H205">
        <v>0</v>
      </c>
      <c r="I205">
        <v>0</v>
      </c>
    </row>
    <row r="206" spans="1:9" x14ac:dyDescent="0.3">
      <c r="A206" t="s">
        <v>459</v>
      </c>
      <c r="B206" t="s">
        <v>88</v>
      </c>
      <c r="C206" t="s">
        <v>202</v>
      </c>
      <c r="D206">
        <f>'Fiche 1 sur 2'!$A$15-2+1</f>
        <v>1</v>
      </c>
      <c r="E206" t="s">
        <v>460</v>
      </c>
      <c r="F206">
        <f>'Fiche 1 sur 2'!$A$24+'Fiche 1 sur 2'!$C$28</f>
        <v>3</v>
      </c>
      <c r="G206">
        <f>'Fiche 1 sur 2'!$A$24</f>
        <v>2</v>
      </c>
      <c r="H206">
        <v>0</v>
      </c>
      <c r="I206">
        <v>0</v>
      </c>
    </row>
    <row r="207" spans="1:9" x14ac:dyDescent="0.3">
      <c r="A207" t="s">
        <v>461</v>
      </c>
      <c r="B207" t="s">
        <v>91</v>
      </c>
      <c r="C207">
        <v>1</v>
      </c>
      <c r="D207">
        <f>'Fiche 1 sur 2'!$A$15</f>
        <v>2</v>
      </c>
      <c r="E207" t="s">
        <v>462</v>
      </c>
      <c r="F207">
        <f>'Fiche 1 sur 2'!$A$24+'Fiche 1 sur 2'!$C$29</f>
        <v>2</v>
      </c>
      <c r="G207">
        <f>'Fiche 1 sur 2'!$A$24</f>
        <v>2</v>
      </c>
      <c r="H207">
        <v>0</v>
      </c>
      <c r="I207">
        <v>0</v>
      </c>
    </row>
    <row r="208" spans="1:9" x14ac:dyDescent="0.3">
      <c r="A208" t="s">
        <v>463</v>
      </c>
      <c r="B208" t="s">
        <v>91</v>
      </c>
      <c r="C208">
        <v>1</v>
      </c>
      <c r="D208">
        <f>'Fiche 1 sur 2'!$A$15</f>
        <v>2</v>
      </c>
      <c r="E208" t="s">
        <v>462</v>
      </c>
      <c r="F208">
        <f>'Fiche 1 sur 2'!$A$24+'Fiche 1 sur 2'!$C$29</f>
        <v>2</v>
      </c>
      <c r="G208">
        <f>'Fiche 1 sur 2'!$A$24-1</f>
        <v>1</v>
      </c>
      <c r="H208">
        <v>0</v>
      </c>
      <c r="I208">
        <v>0</v>
      </c>
    </row>
    <row r="209" spans="1:9" x14ac:dyDescent="0.3">
      <c r="A209" t="s">
        <v>464</v>
      </c>
      <c r="B209" t="s">
        <v>91</v>
      </c>
      <c r="C209">
        <v>1</v>
      </c>
      <c r="D209">
        <f>'Fiche 1 sur 2'!$A$15</f>
        <v>2</v>
      </c>
      <c r="E209" t="s">
        <v>465</v>
      </c>
      <c r="F209">
        <f>'Fiche 1 sur 2'!$A$24+'Fiche 1 sur 2'!$C$29</f>
        <v>2</v>
      </c>
      <c r="G209">
        <f>'Fiche 1 sur 2'!$A$24</f>
        <v>2</v>
      </c>
      <c r="H209">
        <v>0</v>
      </c>
      <c r="I209">
        <v>0</v>
      </c>
    </row>
    <row r="210" spans="1:9" x14ac:dyDescent="0.3">
      <c r="A210" t="s">
        <v>466</v>
      </c>
      <c r="B210" t="s">
        <v>91</v>
      </c>
      <c r="C210">
        <v>1</v>
      </c>
      <c r="D210">
        <f>'Fiche 1 sur 2'!$A$15+1</f>
        <v>3</v>
      </c>
      <c r="E210" t="s">
        <v>465</v>
      </c>
      <c r="F210">
        <f>'Fiche 1 sur 2'!$A$24+'Fiche 1 sur 2'!$C$29</f>
        <v>2</v>
      </c>
      <c r="G210">
        <f>'Fiche 1 sur 2'!$A$24</f>
        <v>2</v>
      </c>
      <c r="H210">
        <v>0</v>
      </c>
      <c r="I210">
        <v>0</v>
      </c>
    </row>
    <row r="211" spans="1:9" x14ac:dyDescent="0.3">
      <c r="A211" t="s">
        <v>467</v>
      </c>
      <c r="B211" t="s">
        <v>91</v>
      </c>
      <c r="C211">
        <v>1</v>
      </c>
      <c r="D211">
        <f>'Fiche 1 sur 2'!$A$15+1</f>
        <v>3</v>
      </c>
      <c r="E211" t="s">
        <v>468</v>
      </c>
      <c r="F211">
        <f>'Fiche 1 sur 2'!$A$24+'Fiche 1 sur 2'!$C$29</f>
        <v>2</v>
      </c>
      <c r="G211">
        <f>'Fiche 1 sur 2'!$A$24</f>
        <v>2</v>
      </c>
      <c r="H211">
        <v>0</v>
      </c>
      <c r="I211">
        <v>0</v>
      </c>
    </row>
    <row r="212" spans="1:9" x14ac:dyDescent="0.3">
      <c r="A212" t="s">
        <v>469</v>
      </c>
      <c r="B212" t="s">
        <v>91</v>
      </c>
      <c r="C212">
        <v>1</v>
      </c>
      <c r="D212">
        <f>'Fiche 1 sur 2'!$A$15+1</f>
        <v>3</v>
      </c>
      <c r="E212" t="s">
        <v>468</v>
      </c>
      <c r="F212">
        <f>'Fiche 1 sur 2'!$A$24+'Fiche 1 sur 2'!$C$29</f>
        <v>2</v>
      </c>
      <c r="G212">
        <f>'Fiche 1 sur 2'!$A$24-1</f>
        <v>1</v>
      </c>
      <c r="H212">
        <v>0</v>
      </c>
      <c r="I212">
        <v>0</v>
      </c>
    </row>
    <row r="213" spans="1:9" x14ac:dyDescent="0.3">
      <c r="A213" t="s">
        <v>470</v>
      </c>
      <c r="B213" t="s">
        <v>91</v>
      </c>
      <c r="C213">
        <v>1</v>
      </c>
      <c r="D213">
        <f>'Fiche 1 sur 2'!$A$15+1</f>
        <v>3</v>
      </c>
      <c r="E213" t="s">
        <v>471</v>
      </c>
      <c r="F213">
        <f>'Fiche 1 sur 2'!$A$24+'Fiche 1 sur 2'!$C$29</f>
        <v>2</v>
      </c>
      <c r="G213">
        <f>'Fiche 1 sur 2'!$A$24</f>
        <v>2</v>
      </c>
      <c r="H213">
        <v>0</v>
      </c>
      <c r="I213">
        <v>0</v>
      </c>
    </row>
    <row r="214" spans="1:9" x14ac:dyDescent="0.3">
      <c r="A214" t="s">
        <v>472</v>
      </c>
      <c r="B214" t="s">
        <v>91</v>
      </c>
      <c r="C214">
        <v>1</v>
      </c>
      <c r="D214">
        <f>'Fiche 1 sur 2'!$A$15+1+1</f>
        <v>4</v>
      </c>
      <c r="E214" t="s">
        <v>471</v>
      </c>
      <c r="F214">
        <f>'Fiche 1 sur 2'!$A$24+'Fiche 1 sur 2'!$C$29</f>
        <v>2</v>
      </c>
      <c r="G214">
        <f>'Fiche 1 sur 2'!$A$24</f>
        <v>2</v>
      </c>
      <c r="H214">
        <v>0</v>
      </c>
      <c r="I214">
        <v>0</v>
      </c>
    </row>
    <row r="215" spans="1:9" x14ac:dyDescent="0.3">
      <c r="A215" t="s">
        <v>473</v>
      </c>
      <c r="B215" t="s">
        <v>91</v>
      </c>
      <c r="C215" t="s">
        <v>202</v>
      </c>
      <c r="D215" s="86">
        <f>'Fiche 1 sur 2'!$A$15+1</f>
        <v>3</v>
      </c>
      <c r="E215" t="s">
        <v>474</v>
      </c>
      <c r="F215">
        <f>'Fiche 1 sur 2'!$A$24+'Fiche 1 sur 2'!$C$29</f>
        <v>2</v>
      </c>
      <c r="G215">
        <f>'Fiche 1 sur 2'!$A$24</f>
        <v>2</v>
      </c>
      <c r="H215">
        <v>0</v>
      </c>
      <c r="I215">
        <v>0</v>
      </c>
    </row>
    <row r="216" spans="1:9" x14ac:dyDescent="0.3">
      <c r="A216" t="s">
        <v>475</v>
      </c>
      <c r="B216" t="s">
        <v>91</v>
      </c>
      <c r="C216" t="s">
        <v>202</v>
      </c>
      <c r="D216" s="86">
        <f>'Fiche 1 sur 2'!$A$15+1</f>
        <v>3</v>
      </c>
      <c r="E216" t="s">
        <v>474</v>
      </c>
      <c r="F216">
        <f>'Fiche 1 sur 2'!$A$24+'Fiche 1 sur 2'!$C$29</f>
        <v>2</v>
      </c>
      <c r="G216">
        <f>'Fiche 1 sur 2'!$A$24-1</f>
        <v>1</v>
      </c>
      <c r="H216">
        <v>0</v>
      </c>
      <c r="I216">
        <v>0</v>
      </c>
    </row>
    <row r="217" spans="1:9" x14ac:dyDescent="0.3">
      <c r="A217" t="s">
        <v>476</v>
      </c>
      <c r="B217" t="s">
        <v>91</v>
      </c>
      <c r="C217" t="s">
        <v>202</v>
      </c>
      <c r="D217" s="86">
        <f>'Fiche 1 sur 2'!$A$15+1</f>
        <v>3</v>
      </c>
      <c r="E217" t="s">
        <v>477</v>
      </c>
      <c r="F217">
        <f>'Fiche 1 sur 2'!$A$24+'Fiche 1 sur 2'!$C$29</f>
        <v>2</v>
      </c>
      <c r="G217">
        <f>'Fiche 1 sur 2'!$A$24</f>
        <v>2</v>
      </c>
      <c r="H217">
        <v>0</v>
      </c>
      <c r="I217">
        <v>0</v>
      </c>
    </row>
    <row r="218" spans="1:9" x14ac:dyDescent="0.3">
      <c r="A218" t="s">
        <v>478</v>
      </c>
      <c r="B218" t="s">
        <v>91</v>
      </c>
      <c r="C218" t="s">
        <v>202</v>
      </c>
      <c r="D218" s="86">
        <f>'Fiche 1 sur 2'!$A$15+1+1</f>
        <v>4</v>
      </c>
      <c r="E218" t="s">
        <v>477</v>
      </c>
      <c r="F218">
        <f>'Fiche 1 sur 2'!$A$24+'Fiche 1 sur 2'!$C$29</f>
        <v>2</v>
      </c>
      <c r="G218">
        <f>'Fiche 1 sur 2'!$A$24</f>
        <v>2</v>
      </c>
      <c r="H218">
        <v>0</v>
      </c>
      <c r="I218">
        <v>0</v>
      </c>
    </row>
    <row r="219" spans="1:9" x14ac:dyDescent="0.3">
      <c r="A219" t="s">
        <v>479</v>
      </c>
      <c r="B219" t="s">
        <v>91</v>
      </c>
      <c r="C219" t="s">
        <v>202</v>
      </c>
      <c r="D219">
        <f>'Fiche 1 sur 2'!$A$15+'Fiche 1 sur 2'!$C$16+3</f>
        <v>5</v>
      </c>
      <c r="E219" t="s">
        <v>480</v>
      </c>
      <c r="F219">
        <f>'Fiche 1 sur 2'!$A$24+'Fiche 1 sur 2'!$C$29</f>
        <v>2</v>
      </c>
      <c r="G219">
        <f>'Fiche 1 sur 2'!$A$24</f>
        <v>2</v>
      </c>
      <c r="H219">
        <v>0</v>
      </c>
      <c r="I219">
        <v>0</v>
      </c>
    </row>
    <row r="220" spans="1:9" x14ac:dyDescent="0.3">
      <c r="A220" t="s">
        <v>481</v>
      </c>
      <c r="B220" t="s">
        <v>91</v>
      </c>
      <c r="C220" t="s">
        <v>202</v>
      </c>
      <c r="D220">
        <f>'Fiche 1 sur 2'!$A$15+'Fiche 1 sur 2'!$C$16+3</f>
        <v>5</v>
      </c>
      <c r="E220" t="s">
        <v>480</v>
      </c>
      <c r="F220">
        <f>'Fiche 1 sur 2'!$A$24+'Fiche 1 sur 2'!$C$29</f>
        <v>2</v>
      </c>
      <c r="G220">
        <f>'Fiche 1 sur 2'!$A$24-1</f>
        <v>1</v>
      </c>
      <c r="H220">
        <v>0</v>
      </c>
      <c r="I220">
        <v>0</v>
      </c>
    </row>
    <row r="221" spans="1:9" x14ac:dyDescent="0.3">
      <c r="A221" t="s">
        <v>482</v>
      </c>
      <c r="B221" t="s">
        <v>91</v>
      </c>
      <c r="C221" t="s">
        <v>202</v>
      </c>
      <c r="D221">
        <f>'Fiche 1 sur 2'!$A$15+'Fiche 1 sur 2'!$C$16+3</f>
        <v>5</v>
      </c>
      <c r="E221" t="s">
        <v>483</v>
      </c>
      <c r="F221">
        <f>'Fiche 1 sur 2'!$A$24+'Fiche 1 sur 2'!$C$29</f>
        <v>2</v>
      </c>
      <c r="G221">
        <f>'Fiche 1 sur 2'!$A$24</f>
        <v>2</v>
      </c>
      <c r="H221">
        <v>0</v>
      </c>
      <c r="I221">
        <v>0</v>
      </c>
    </row>
    <row r="222" spans="1:9" x14ac:dyDescent="0.3">
      <c r="A222" t="s">
        <v>484</v>
      </c>
      <c r="B222" t="s">
        <v>91</v>
      </c>
      <c r="C222" t="s">
        <v>202</v>
      </c>
      <c r="D222">
        <f>'Fiche 1 sur 2'!$A$15+'Fiche 1 sur 2'!$C$16+3+1</f>
        <v>6</v>
      </c>
      <c r="E222" t="s">
        <v>483</v>
      </c>
      <c r="F222">
        <f>'Fiche 1 sur 2'!$A$24+'Fiche 1 sur 2'!$C$29</f>
        <v>2</v>
      </c>
      <c r="G222">
        <f>'Fiche 1 sur 2'!$A$24</f>
        <v>2</v>
      </c>
      <c r="H222">
        <v>0</v>
      </c>
      <c r="I222">
        <v>0</v>
      </c>
    </row>
    <row r="223" spans="1:9" x14ac:dyDescent="0.3">
      <c r="A223" t="s">
        <v>485</v>
      </c>
      <c r="B223" t="s">
        <v>486</v>
      </c>
      <c r="C223">
        <v>1</v>
      </c>
      <c r="D223">
        <f>'Fiche 1 sur 2'!$A$15+'Fiche 1 sur 2'!$C$16+1</f>
        <v>3</v>
      </c>
      <c r="E223" t="s">
        <v>487</v>
      </c>
      <c r="F223">
        <f>'Fiche 1 sur 2'!$A$24+'Fiche 1 sur 2'!$C$30</f>
        <v>2</v>
      </c>
      <c r="G223">
        <f>'Fiche 1 sur 2'!$A$24</f>
        <v>2</v>
      </c>
      <c r="H223">
        <v>0</v>
      </c>
      <c r="I223">
        <v>0</v>
      </c>
    </row>
    <row r="224" spans="1:9" x14ac:dyDescent="0.3">
      <c r="A224" t="s">
        <v>488</v>
      </c>
      <c r="B224" t="s">
        <v>486</v>
      </c>
      <c r="C224">
        <v>1</v>
      </c>
      <c r="D224">
        <f>'Fiche 1 sur 2'!$A$15+'Fiche 1 sur 2'!$C$16+1</f>
        <v>3</v>
      </c>
      <c r="E224" t="s">
        <v>487</v>
      </c>
      <c r="F224">
        <f>'Fiche 1 sur 2'!$A$24+'Fiche 1 sur 2'!$C$30</f>
        <v>2</v>
      </c>
      <c r="G224">
        <f>'Fiche 1 sur 2'!$A$24-1</f>
        <v>1</v>
      </c>
      <c r="H224">
        <v>0</v>
      </c>
      <c r="I224">
        <v>0</v>
      </c>
    </row>
    <row r="225" spans="1:9" x14ac:dyDescent="0.3">
      <c r="A225" t="s">
        <v>489</v>
      </c>
      <c r="B225" t="s">
        <v>486</v>
      </c>
      <c r="C225">
        <v>1</v>
      </c>
      <c r="D225">
        <f>'Fiche 1 sur 2'!$A$15+'Fiche 1 sur 2'!$C$16+1</f>
        <v>3</v>
      </c>
      <c r="E225" t="s">
        <v>490</v>
      </c>
      <c r="F225">
        <f>'Fiche 1 sur 2'!$A$24+'Fiche 1 sur 2'!$C$30</f>
        <v>2</v>
      </c>
      <c r="G225">
        <f>'Fiche 1 sur 2'!$A$24</f>
        <v>2</v>
      </c>
      <c r="H225">
        <v>0</v>
      </c>
      <c r="I225">
        <v>0</v>
      </c>
    </row>
    <row r="226" spans="1:9" x14ac:dyDescent="0.3">
      <c r="A226" t="s">
        <v>491</v>
      </c>
      <c r="B226" t="s">
        <v>486</v>
      </c>
      <c r="C226">
        <v>1</v>
      </c>
      <c r="D226">
        <f>'Fiche 1 sur 2'!$A$15+'Fiche 1 sur 2'!$C$16+1+1</f>
        <v>4</v>
      </c>
      <c r="E226" t="s">
        <v>490</v>
      </c>
      <c r="F226">
        <f>'Fiche 1 sur 2'!$A$24+'Fiche 1 sur 2'!$C$30</f>
        <v>2</v>
      </c>
      <c r="G226">
        <f>'Fiche 1 sur 2'!$A$24</f>
        <v>2</v>
      </c>
      <c r="H226">
        <v>0</v>
      </c>
      <c r="I226">
        <v>0</v>
      </c>
    </row>
    <row r="227" spans="1:9" x14ac:dyDescent="0.3">
      <c r="A227" t="s">
        <v>492</v>
      </c>
      <c r="B227" t="s">
        <v>486</v>
      </c>
      <c r="C227">
        <v>1</v>
      </c>
      <c r="D227">
        <f>'Fiche 1 sur 2'!$A$7+1</f>
        <v>4</v>
      </c>
      <c r="E227" t="s">
        <v>493</v>
      </c>
      <c r="F227">
        <f>'Fiche 1 sur 2'!$A$24+'Fiche 1 sur 2'!$C$30</f>
        <v>2</v>
      </c>
      <c r="G227">
        <f>'Fiche 1 sur 2'!$A$24</f>
        <v>2</v>
      </c>
      <c r="H227">
        <v>0</v>
      </c>
      <c r="I227">
        <v>0</v>
      </c>
    </row>
    <row r="228" spans="1:9" x14ac:dyDescent="0.3">
      <c r="A228" t="s">
        <v>494</v>
      </c>
      <c r="B228" t="s">
        <v>486</v>
      </c>
      <c r="C228">
        <v>1</v>
      </c>
      <c r="D228">
        <f>'Fiche 1 sur 2'!$A$7+1</f>
        <v>4</v>
      </c>
      <c r="E228" t="s">
        <v>493</v>
      </c>
      <c r="F228">
        <f>'Fiche 1 sur 2'!$A$24+'Fiche 1 sur 2'!$C$30</f>
        <v>2</v>
      </c>
      <c r="G228">
        <f>'Fiche 1 sur 2'!$A$24-1</f>
        <v>1</v>
      </c>
      <c r="H228">
        <v>0</v>
      </c>
      <c r="I228">
        <v>0</v>
      </c>
    </row>
    <row r="229" spans="1:9" x14ac:dyDescent="0.3">
      <c r="A229" t="s">
        <v>495</v>
      </c>
      <c r="B229" t="s">
        <v>486</v>
      </c>
      <c r="C229">
        <v>1</v>
      </c>
      <c r="D229">
        <f>'Fiche 1 sur 2'!$A$7+1</f>
        <v>4</v>
      </c>
      <c r="E229" t="s">
        <v>496</v>
      </c>
      <c r="F229">
        <f>'Fiche 1 sur 2'!$A$24+'Fiche 1 sur 2'!$C$30</f>
        <v>2</v>
      </c>
      <c r="G229">
        <f>'Fiche 1 sur 2'!$A$24</f>
        <v>2</v>
      </c>
      <c r="H229">
        <v>0</v>
      </c>
      <c r="I229">
        <v>0</v>
      </c>
    </row>
    <row r="230" spans="1:9" x14ac:dyDescent="0.3">
      <c r="A230" t="s">
        <v>497</v>
      </c>
      <c r="B230" t="s">
        <v>486</v>
      </c>
      <c r="C230">
        <v>1</v>
      </c>
      <c r="D230">
        <f>'Fiche 1 sur 2'!$A$7+1+1</f>
        <v>5</v>
      </c>
      <c r="E230" t="s">
        <v>496</v>
      </c>
      <c r="F230">
        <f>'Fiche 1 sur 2'!$A$24+'Fiche 1 sur 2'!$C$30</f>
        <v>2</v>
      </c>
      <c r="G230">
        <f>'Fiche 1 sur 2'!$A$24</f>
        <v>2</v>
      </c>
      <c r="H230">
        <v>0</v>
      </c>
      <c r="I230">
        <v>0</v>
      </c>
    </row>
    <row r="231" spans="1:9" x14ac:dyDescent="0.3">
      <c r="A231" t="s">
        <v>95</v>
      </c>
      <c r="B231" t="s">
        <v>486</v>
      </c>
      <c r="C231" t="s">
        <v>202</v>
      </c>
      <c r="D231">
        <f>'Fiche 1 sur 2'!$A$15</f>
        <v>2</v>
      </c>
      <c r="E231" t="s">
        <v>498</v>
      </c>
      <c r="F231">
        <f>'Fiche 1 sur 2'!$A$24+'Fiche 1 sur 2'!$C$30</f>
        <v>2</v>
      </c>
      <c r="G231">
        <f>'Fiche 1 sur 2'!$A$24</f>
        <v>2</v>
      </c>
      <c r="H231">
        <v>0</v>
      </c>
      <c r="I231">
        <v>0</v>
      </c>
    </row>
    <row r="232" spans="1:9" x14ac:dyDescent="0.3">
      <c r="A232" t="s">
        <v>499</v>
      </c>
      <c r="B232" t="s">
        <v>486</v>
      </c>
      <c r="C232" t="s">
        <v>202</v>
      </c>
      <c r="D232">
        <f>'Fiche 1 sur 2'!$A$15</f>
        <v>2</v>
      </c>
      <c r="E232" t="s">
        <v>498</v>
      </c>
      <c r="F232">
        <f>'Fiche 1 sur 2'!$A$24+'Fiche 1 sur 2'!$C$30</f>
        <v>2</v>
      </c>
      <c r="G232">
        <f>'Fiche 1 sur 2'!$A$24-1</f>
        <v>1</v>
      </c>
      <c r="H232">
        <v>0</v>
      </c>
      <c r="I232">
        <v>0</v>
      </c>
    </row>
    <row r="233" spans="1:9" x14ac:dyDescent="0.3">
      <c r="A233" t="s">
        <v>500</v>
      </c>
      <c r="B233" t="s">
        <v>486</v>
      </c>
      <c r="C233" t="s">
        <v>202</v>
      </c>
      <c r="D233">
        <f>'Fiche 1 sur 2'!$A$15</f>
        <v>2</v>
      </c>
      <c r="E233" t="s">
        <v>501</v>
      </c>
      <c r="F233">
        <f>'Fiche 1 sur 2'!$A$24+'Fiche 1 sur 2'!$C$30</f>
        <v>2</v>
      </c>
      <c r="G233">
        <f>'Fiche 1 sur 2'!$A$24</f>
        <v>2</v>
      </c>
      <c r="H233">
        <v>0</v>
      </c>
      <c r="I233">
        <v>0</v>
      </c>
    </row>
    <row r="234" spans="1:9" x14ac:dyDescent="0.3">
      <c r="A234" t="s">
        <v>502</v>
      </c>
      <c r="B234" t="s">
        <v>486</v>
      </c>
      <c r="C234" t="s">
        <v>202</v>
      </c>
      <c r="D234">
        <f>'Fiche 1 sur 2'!$A$15+1</f>
        <v>3</v>
      </c>
      <c r="E234" t="s">
        <v>501</v>
      </c>
      <c r="F234">
        <f>'Fiche 1 sur 2'!$A$24+'Fiche 1 sur 2'!$C$30</f>
        <v>2</v>
      </c>
      <c r="G234">
        <f>'Fiche 1 sur 2'!$A$24</f>
        <v>2</v>
      </c>
      <c r="H234">
        <v>0</v>
      </c>
      <c r="I234">
        <v>0</v>
      </c>
    </row>
    <row r="235" spans="1:9" x14ac:dyDescent="0.3">
      <c r="A235" t="s">
        <v>503</v>
      </c>
      <c r="B235" t="s">
        <v>486</v>
      </c>
      <c r="C235">
        <v>1</v>
      </c>
      <c r="D235">
        <f>'Fiche 1 sur 2'!$D$7+'Fiche 1 sur 2'!$C$16+3</f>
        <v>5</v>
      </c>
      <c r="E235" t="s">
        <v>504</v>
      </c>
      <c r="F235">
        <f>'Fiche 1 sur 2'!$A$24+'Fiche 1 sur 2'!$C$30</f>
        <v>2</v>
      </c>
      <c r="G235">
        <f>'Fiche 1 sur 2'!$A$24</f>
        <v>2</v>
      </c>
      <c r="H235">
        <v>0</v>
      </c>
      <c r="I235">
        <v>1</v>
      </c>
    </row>
    <row r="236" spans="1:9" x14ac:dyDescent="0.3">
      <c r="A236" t="s">
        <v>505</v>
      </c>
      <c r="B236" t="s">
        <v>486</v>
      </c>
      <c r="C236">
        <v>1</v>
      </c>
      <c r="D236">
        <f>'Fiche 1 sur 2'!$D$7+'Fiche 1 sur 2'!$C$16+3</f>
        <v>5</v>
      </c>
      <c r="E236" t="s">
        <v>504</v>
      </c>
      <c r="F236">
        <f>'Fiche 1 sur 2'!$A$24+'Fiche 1 sur 2'!$C$30</f>
        <v>2</v>
      </c>
      <c r="G236">
        <f>'Fiche 1 sur 2'!$A$24-1</f>
        <v>1</v>
      </c>
      <c r="H236">
        <v>0</v>
      </c>
      <c r="I236">
        <v>1</v>
      </c>
    </row>
    <row r="237" spans="1:9" x14ac:dyDescent="0.3">
      <c r="A237" t="s">
        <v>506</v>
      </c>
      <c r="B237" t="s">
        <v>486</v>
      </c>
      <c r="C237">
        <v>1</v>
      </c>
      <c r="D237">
        <f>'Fiche 1 sur 2'!$D$7+'Fiche 1 sur 2'!$C$16+3</f>
        <v>5</v>
      </c>
      <c r="E237" t="s">
        <v>507</v>
      </c>
      <c r="F237">
        <f>'Fiche 1 sur 2'!$A$24+'Fiche 1 sur 2'!$C$30</f>
        <v>2</v>
      </c>
      <c r="G237">
        <f>'Fiche 1 sur 2'!$A$24</f>
        <v>2</v>
      </c>
      <c r="H237">
        <v>0</v>
      </c>
      <c r="I237">
        <v>1</v>
      </c>
    </row>
    <row r="238" spans="1:9" x14ac:dyDescent="0.3">
      <c r="A238" t="s">
        <v>508</v>
      </c>
      <c r="B238" t="s">
        <v>486</v>
      </c>
      <c r="C238">
        <v>1</v>
      </c>
      <c r="D238">
        <f>'Fiche 1 sur 2'!$D$7+'Fiche 1 sur 2'!$C$16+3+1</f>
        <v>6</v>
      </c>
      <c r="E238" t="s">
        <v>507</v>
      </c>
      <c r="F238">
        <f>'Fiche 1 sur 2'!$A$24+'Fiche 1 sur 2'!$C$30</f>
        <v>2</v>
      </c>
      <c r="G238">
        <f>'Fiche 1 sur 2'!$A$24</f>
        <v>2</v>
      </c>
      <c r="H238">
        <v>0</v>
      </c>
      <c r="I238">
        <v>1</v>
      </c>
    </row>
    <row r="239" spans="1:9" x14ac:dyDescent="0.3">
      <c r="A239" t="s">
        <v>509</v>
      </c>
      <c r="B239" t="s">
        <v>486</v>
      </c>
      <c r="C239" t="s">
        <v>202</v>
      </c>
      <c r="D239">
        <f>'Fiche 1 sur 2'!$A$15+2</f>
        <v>4</v>
      </c>
      <c r="E239" t="s">
        <v>510</v>
      </c>
      <c r="F239">
        <f>'Fiche 1 sur 2'!$A$24+'Fiche 1 sur 2'!$C$30</f>
        <v>2</v>
      </c>
      <c r="G239">
        <f>'Fiche 1 sur 2'!$A$24</f>
        <v>2</v>
      </c>
      <c r="H239">
        <v>0</v>
      </c>
      <c r="I239">
        <v>0</v>
      </c>
    </row>
    <row r="240" spans="1:9" x14ac:dyDescent="0.3">
      <c r="A240" t="s">
        <v>511</v>
      </c>
      <c r="B240" t="s">
        <v>486</v>
      </c>
      <c r="C240" t="s">
        <v>202</v>
      </c>
      <c r="D240">
        <f>'Fiche 1 sur 2'!$A$15+2</f>
        <v>4</v>
      </c>
      <c r="E240" t="s">
        <v>510</v>
      </c>
      <c r="F240">
        <f>'Fiche 1 sur 2'!$A$24+'Fiche 1 sur 2'!$C$30</f>
        <v>2</v>
      </c>
      <c r="G240">
        <f>'Fiche 1 sur 2'!$A$24-1</f>
        <v>1</v>
      </c>
      <c r="H240">
        <v>0</v>
      </c>
      <c r="I240">
        <v>0</v>
      </c>
    </row>
    <row r="241" spans="1:9" x14ac:dyDescent="0.3">
      <c r="A241" t="s">
        <v>512</v>
      </c>
      <c r="B241" t="s">
        <v>486</v>
      </c>
      <c r="C241" t="s">
        <v>202</v>
      </c>
      <c r="D241">
        <f>'Fiche 1 sur 2'!$A$15+2</f>
        <v>4</v>
      </c>
      <c r="E241" t="s">
        <v>513</v>
      </c>
      <c r="F241">
        <f>'Fiche 1 sur 2'!$A$24+'Fiche 1 sur 2'!$C$30</f>
        <v>2</v>
      </c>
      <c r="G241">
        <f>'Fiche 1 sur 2'!$A$24</f>
        <v>2</v>
      </c>
      <c r="H241">
        <v>0</v>
      </c>
      <c r="I241">
        <v>0</v>
      </c>
    </row>
    <row r="242" spans="1:9" x14ac:dyDescent="0.3">
      <c r="A242" t="s">
        <v>514</v>
      </c>
      <c r="B242" t="s">
        <v>486</v>
      </c>
      <c r="C242" t="s">
        <v>202</v>
      </c>
      <c r="D242">
        <f>'Fiche 1 sur 2'!$A$15+2+1</f>
        <v>5</v>
      </c>
      <c r="E242" t="s">
        <v>513</v>
      </c>
      <c r="F242">
        <f>'Fiche 1 sur 2'!$A$24+'Fiche 1 sur 2'!$C$30</f>
        <v>2</v>
      </c>
      <c r="G242">
        <f>'Fiche 1 sur 2'!$A$24</f>
        <v>2</v>
      </c>
      <c r="H242">
        <v>0</v>
      </c>
      <c r="I242">
        <v>0</v>
      </c>
    </row>
    <row r="243" spans="1:9" x14ac:dyDescent="0.3">
      <c r="A243" t="s">
        <v>515</v>
      </c>
      <c r="B243" t="s">
        <v>486</v>
      </c>
      <c r="C243">
        <v>1</v>
      </c>
      <c r="D243">
        <f>'Fiche 1 sur 2'!$D$7+'Fiche 1 sur 2'!$C$16+4</f>
        <v>6</v>
      </c>
      <c r="E243" t="s">
        <v>516</v>
      </c>
      <c r="F243">
        <f>'Fiche 1 sur 2'!$A$24+'Fiche 1 sur 2'!$C$30</f>
        <v>2</v>
      </c>
      <c r="G243">
        <f>'Fiche 1 sur 2'!$A$24</f>
        <v>2</v>
      </c>
      <c r="H243">
        <v>0</v>
      </c>
      <c r="I243">
        <v>2</v>
      </c>
    </row>
    <row r="244" spans="1:9" x14ac:dyDescent="0.3">
      <c r="A244" t="s">
        <v>517</v>
      </c>
      <c r="B244" t="s">
        <v>486</v>
      </c>
      <c r="C244">
        <v>1</v>
      </c>
      <c r="D244">
        <f>'Fiche 1 sur 2'!$D$7+'Fiche 1 sur 2'!$C$16+4</f>
        <v>6</v>
      </c>
      <c r="E244" t="s">
        <v>516</v>
      </c>
      <c r="F244">
        <f>'Fiche 1 sur 2'!$A$24+'Fiche 1 sur 2'!$C$30</f>
        <v>2</v>
      </c>
      <c r="G244">
        <f>'Fiche 1 sur 2'!$A$24-1</f>
        <v>1</v>
      </c>
      <c r="H244">
        <v>0</v>
      </c>
      <c r="I244">
        <v>2</v>
      </c>
    </row>
    <row r="245" spans="1:9" x14ac:dyDescent="0.3">
      <c r="A245" t="s">
        <v>518</v>
      </c>
      <c r="B245" t="s">
        <v>486</v>
      </c>
      <c r="C245">
        <v>1</v>
      </c>
      <c r="D245">
        <f>'Fiche 1 sur 2'!$D$7+'Fiche 1 sur 2'!$C$16+4</f>
        <v>6</v>
      </c>
      <c r="E245" t="s">
        <v>519</v>
      </c>
      <c r="F245">
        <f>'Fiche 1 sur 2'!$A$24+'Fiche 1 sur 2'!$C$30</f>
        <v>2</v>
      </c>
      <c r="G245">
        <f>'Fiche 1 sur 2'!$A$24</f>
        <v>2</v>
      </c>
      <c r="H245">
        <v>0</v>
      </c>
      <c r="I245">
        <v>2</v>
      </c>
    </row>
    <row r="246" spans="1:9" x14ac:dyDescent="0.3">
      <c r="A246" t="s">
        <v>520</v>
      </c>
      <c r="B246" t="s">
        <v>486</v>
      </c>
      <c r="C246">
        <v>1</v>
      </c>
      <c r="D246">
        <f>'Fiche 1 sur 2'!$D$7+'Fiche 1 sur 2'!$C$16+4+1</f>
        <v>7</v>
      </c>
      <c r="E246" t="s">
        <v>519</v>
      </c>
      <c r="F246">
        <f>'Fiche 1 sur 2'!$A$24+'Fiche 1 sur 2'!$C$30</f>
        <v>2</v>
      </c>
      <c r="G246">
        <f>'Fiche 1 sur 2'!$A$24</f>
        <v>2</v>
      </c>
      <c r="H246">
        <v>0</v>
      </c>
      <c r="I246">
        <v>2</v>
      </c>
    </row>
    <row r="247" spans="1:9" x14ac:dyDescent="0.3">
      <c r="A247" t="s">
        <v>521</v>
      </c>
      <c r="B247" t="s">
        <v>486</v>
      </c>
      <c r="C247" t="s">
        <v>202</v>
      </c>
      <c r="D247">
        <f>'Fiche 1 sur 2'!$A$15</f>
        <v>2</v>
      </c>
      <c r="E247" t="s">
        <v>522</v>
      </c>
      <c r="F247">
        <f>'Fiche 1 sur 2'!$A$24+'Fiche 1 sur 2'!$C$30</f>
        <v>2</v>
      </c>
      <c r="G247">
        <f>'Fiche 1 sur 2'!$A$24</f>
        <v>2</v>
      </c>
      <c r="H247">
        <v>0</v>
      </c>
      <c r="I247">
        <v>0</v>
      </c>
    </row>
    <row r="248" spans="1:9" x14ac:dyDescent="0.3">
      <c r="A248" t="s">
        <v>523</v>
      </c>
      <c r="B248" t="s">
        <v>486</v>
      </c>
      <c r="C248" t="s">
        <v>202</v>
      </c>
      <c r="D248">
        <f>'Fiche 1 sur 2'!$A$15</f>
        <v>2</v>
      </c>
      <c r="E248" t="s">
        <v>522</v>
      </c>
      <c r="F248">
        <f>'Fiche 1 sur 2'!$A$24+'Fiche 1 sur 2'!$C$30</f>
        <v>2</v>
      </c>
      <c r="G248">
        <f>'Fiche 1 sur 2'!$A$24-1</f>
        <v>1</v>
      </c>
      <c r="H248">
        <v>0</v>
      </c>
      <c r="I248">
        <v>0</v>
      </c>
    </row>
    <row r="249" spans="1:9" x14ac:dyDescent="0.3">
      <c r="A249" t="s">
        <v>524</v>
      </c>
      <c r="B249" t="s">
        <v>486</v>
      </c>
      <c r="C249" t="s">
        <v>202</v>
      </c>
      <c r="D249">
        <f>'Fiche 1 sur 2'!$A$15</f>
        <v>2</v>
      </c>
      <c r="E249" t="s">
        <v>525</v>
      </c>
      <c r="F249">
        <f>'Fiche 1 sur 2'!$A$24+'Fiche 1 sur 2'!$C$30</f>
        <v>2</v>
      </c>
      <c r="G249">
        <f>'Fiche 1 sur 2'!$A$24</f>
        <v>2</v>
      </c>
      <c r="H249">
        <v>0</v>
      </c>
      <c r="I249">
        <v>0</v>
      </c>
    </row>
    <row r="250" spans="1:9" x14ac:dyDescent="0.3">
      <c r="A250" t="s">
        <v>526</v>
      </c>
      <c r="B250" t="s">
        <v>486</v>
      </c>
      <c r="C250" t="s">
        <v>202</v>
      </c>
      <c r="D250">
        <f>'Fiche 1 sur 2'!$A$15+1</f>
        <v>3</v>
      </c>
      <c r="E250" t="s">
        <v>525</v>
      </c>
      <c r="F250">
        <f>'Fiche 1 sur 2'!$A$24+'Fiche 1 sur 2'!$C$30</f>
        <v>2</v>
      </c>
      <c r="G250">
        <f>'Fiche 1 sur 2'!$A$24</f>
        <v>2</v>
      </c>
      <c r="H250">
        <v>0</v>
      </c>
      <c r="I250">
        <v>0</v>
      </c>
    </row>
    <row r="251" spans="1:9" x14ac:dyDescent="0.3">
      <c r="A251" t="s">
        <v>527</v>
      </c>
      <c r="B251" t="s">
        <v>98</v>
      </c>
      <c r="C251">
        <v>2</v>
      </c>
      <c r="D251">
        <f>'Fiche 1 sur 2'!$A$7-1</f>
        <v>2</v>
      </c>
      <c r="E251" t="s">
        <v>528</v>
      </c>
      <c r="F251">
        <f>'Fiche 1 sur 2'!$A$24+'Fiche 1 sur 2'!$C$31</f>
        <v>2</v>
      </c>
      <c r="G251">
        <f>'Fiche 1 sur 2'!$A$24+'Fiche 1 sur 2'!$C$31</f>
        <v>2</v>
      </c>
      <c r="H251">
        <v>0</v>
      </c>
      <c r="I251">
        <v>0</v>
      </c>
    </row>
    <row r="252" spans="1:9" x14ac:dyDescent="0.3">
      <c r="A252" t="s">
        <v>529</v>
      </c>
      <c r="B252" t="s">
        <v>98</v>
      </c>
      <c r="C252">
        <v>2</v>
      </c>
      <c r="D252">
        <f>'Fiche 1 sur 2'!$A$7-1</f>
        <v>2</v>
      </c>
      <c r="E252" t="s">
        <v>528</v>
      </c>
      <c r="F252">
        <f>'Fiche 1 sur 2'!$A$24+'Fiche 1 sur 2'!$C$31</f>
        <v>2</v>
      </c>
      <c r="G252">
        <f>'Fiche 1 sur 2'!$A$24+'Fiche 1 sur 2'!$C$31-1</f>
        <v>1</v>
      </c>
      <c r="H252">
        <v>0</v>
      </c>
      <c r="I252">
        <v>0</v>
      </c>
    </row>
    <row r="253" spans="1:9" x14ac:dyDescent="0.3">
      <c r="A253" t="s">
        <v>530</v>
      </c>
      <c r="B253" t="s">
        <v>98</v>
      </c>
      <c r="C253">
        <v>2</v>
      </c>
      <c r="D253">
        <f>'Fiche 1 sur 2'!$A$7-1</f>
        <v>2</v>
      </c>
      <c r="E253" t="s">
        <v>531</v>
      </c>
      <c r="F253">
        <f>'Fiche 1 sur 2'!$A$24+'Fiche 1 sur 2'!$C$31</f>
        <v>2</v>
      </c>
      <c r="G253">
        <f>'Fiche 1 sur 2'!$A$24+'Fiche 1 sur 2'!$C$31</f>
        <v>2</v>
      </c>
      <c r="H253">
        <v>0</v>
      </c>
      <c r="I253">
        <v>0</v>
      </c>
    </row>
    <row r="254" spans="1:9" x14ac:dyDescent="0.3">
      <c r="A254" t="s">
        <v>532</v>
      </c>
      <c r="B254" t="s">
        <v>98</v>
      </c>
      <c r="C254">
        <v>2</v>
      </c>
      <c r="D254">
        <f>'Fiche 1 sur 2'!$A$7-1+1</f>
        <v>3</v>
      </c>
      <c r="E254" t="s">
        <v>531</v>
      </c>
      <c r="F254">
        <f>'Fiche 1 sur 2'!$A$24+'Fiche 1 sur 2'!$C$31</f>
        <v>2</v>
      </c>
      <c r="G254">
        <f>'Fiche 1 sur 2'!$A$24+'Fiche 1 sur 2'!$C$31</f>
        <v>2</v>
      </c>
      <c r="H254">
        <v>0</v>
      </c>
      <c r="I254">
        <v>0</v>
      </c>
    </row>
    <row r="255" spans="1:9" x14ac:dyDescent="0.3">
      <c r="A255" t="s">
        <v>533</v>
      </c>
      <c r="B255" t="s">
        <v>98</v>
      </c>
      <c r="C255" t="s">
        <v>202</v>
      </c>
      <c r="D255">
        <f>'Fiche 1 sur 2'!$A$15-1</f>
        <v>1</v>
      </c>
      <c r="E255" t="s">
        <v>534</v>
      </c>
      <c r="F255">
        <f>'Fiche 1 sur 2'!$A$24+'Fiche 1 sur 2'!$C$31</f>
        <v>2</v>
      </c>
      <c r="G255">
        <f>'Fiche 1 sur 2'!$A$24+'Fiche 1 sur 2'!$C$31</f>
        <v>2</v>
      </c>
      <c r="H255">
        <v>0</v>
      </c>
      <c r="I255">
        <v>0</v>
      </c>
    </row>
    <row r="256" spans="1:9" x14ac:dyDescent="0.3">
      <c r="A256" t="s">
        <v>535</v>
      </c>
      <c r="B256" t="s">
        <v>98</v>
      </c>
      <c r="C256" t="s">
        <v>202</v>
      </c>
      <c r="D256">
        <f>'Fiche 1 sur 2'!$A$15-2</f>
        <v>0</v>
      </c>
      <c r="E256" t="s">
        <v>536</v>
      </c>
      <c r="F256">
        <f>'Fiche 1 sur 2'!$A$24+'Fiche 1 sur 2'!$C$31</f>
        <v>2</v>
      </c>
      <c r="G256">
        <f>'Fiche 1 sur 2'!$A$24+'Fiche 1 sur 2'!$C$31</f>
        <v>2</v>
      </c>
      <c r="H256">
        <v>0</v>
      </c>
      <c r="I256">
        <v>0</v>
      </c>
    </row>
    <row r="257" spans="1:9" x14ac:dyDescent="0.3">
      <c r="A257" t="s">
        <v>537</v>
      </c>
      <c r="B257" t="s">
        <v>98</v>
      </c>
      <c r="C257" t="s">
        <v>202</v>
      </c>
      <c r="D257">
        <f>'Fiche 1 sur 2'!$A$15-2</f>
        <v>0</v>
      </c>
      <c r="E257" t="s">
        <v>536</v>
      </c>
      <c r="F257">
        <f>'Fiche 1 sur 2'!$A$24+'Fiche 1 sur 2'!$C$31</f>
        <v>2</v>
      </c>
      <c r="G257">
        <f>'Fiche 1 sur 2'!$A$24+'Fiche 1 sur 2'!$C$31-1</f>
        <v>1</v>
      </c>
      <c r="H257">
        <v>0</v>
      </c>
      <c r="I257">
        <v>0</v>
      </c>
    </row>
    <row r="258" spans="1:9" x14ac:dyDescent="0.3">
      <c r="A258" t="s">
        <v>538</v>
      </c>
      <c r="B258" t="s">
        <v>98</v>
      </c>
      <c r="C258" t="s">
        <v>202</v>
      </c>
      <c r="D258">
        <f>'Fiche 1 sur 2'!$A$15-2</f>
        <v>0</v>
      </c>
      <c r="E258" t="s">
        <v>539</v>
      </c>
      <c r="F258">
        <f>'Fiche 1 sur 2'!$A$24+'Fiche 1 sur 2'!$C$31</f>
        <v>2</v>
      </c>
      <c r="G258">
        <f>'Fiche 1 sur 2'!$A$24+'Fiche 1 sur 2'!$C$31</f>
        <v>2</v>
      </c>
      <c r="H258">
        <v>0</v>
      </c>
      <c r="I258">
        <v>0</v>
      </c>
    </row>
    <row r="259" spans="1:9" x14ac:dyDescent="0.3">
      <c r="A259" t="s">
        <v>540</v>
      </c>
      <c r="B259" t="s">
        <v>98</v>
      </c>
      <c r="C259" t="s">
        <v>202</v>
      </c>
      <c r="D259">
        <f>'Fiche 1 sur 2'!$A$15-2</f>
        <v>0</v>
      </c>
      <c r="E259" t="s">
        <v>539</v>
      </c>
      <c r="F259">
        <f>'Fiche 1 sur 2'!$A$24+'Fiche 1 sur 2'!$C$31</f>
        <v>2</v>
      </c>
      <c r="G259">
        <f>'Fiche 1 sur 2'!$A$24+'Fiche 1 sur 2'!$C$31</f>
        <v>2</v>
      </c>
      <c r="H259">
        <v>0</v>
      </c>
      <c r="I259">
        <v>0</v>
      </c>
    </row>
    <row r="260" spans="1:9" x14ac:dyDescent="0.3">
      <c r="A260" t="s">
        <v>541</v>
      </c>
      <c r="B260" t="s">
        <v>98</v>
      </c>
      <c r="C260" t="s">
        <v>202</v>
      </c>
      <c r="D260">
        <f>'Fiche 1 sur 2'!$A$15-3</f>
        <v>-1</v>
      </c>
      <c r="E260" t="s">
        <v>536</v>
      </c>
      <c r="F260">
        <f>'Fiche 1 sur 2'!$A$24+'Fiche 1 sur 2'!$C$31</f>
        <v>2</v>
      </c>
      <c r="G260">
        <f>'Fiche 1 sur 2'!$A$24+'Fiche 1 sur 2'!$C$31</f>
        <v>2</v>
      </c>
      <c r="H260">
        <v>0</v>
      </c>
      <c r="I260"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Fiche 1 sur 2</vt:lpstr>
      <vt:lpstr>Fiche 2 sur 2</vt:lpstr>
      <vt:lpstr>Liste</vt:lpstr>
      <vt:lpstr>Armure</vt:lpstr>
      <vt:lpstr>Compétence</vt:lpstr>
      <vt:lpstr>Emcombrement_Armure</vt:lpstr>
      <vt:lpstr>Malus_Armure</vt:lpstr>
      <vt:lpstr>Valeur_Armure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BENUTS</dc:creator>
  <dc:description/>
  <cp:lastModifiedBy>Pierre</cp:lastModifiedBy>
  <cp:revision>13</cp:revision>
  <cp:lastPrinted>2016-11-06T03:10:28Z</cp:lastPrinted>
  <dcterms:created xsi:type="dcterms:W3CDTF">2016-10-24T03:10:26Z</dcterms:created>
  <dcterms:modified xsi:type="dcterms:W3CDTF">2018-09-14T14:45:11Z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